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3rd AEI" sheetId="1" r:id="rId1"/>
    <sheet name="3rd Auto" sheetId="2" r:id="rId2"/>
    <sheet name="3rd Chem" sheetId="3" r:id="rId3"/>
    <sheet name="3rd Civil" sheetId="4" r:id="rId4"/>
    <sheet name="3rd CSE" sheetId="5" r:id="rId5"/>
    <sheet name="3rd Elect" sheetId="6" r:id="rId6"/>
    <sheet name="3rd ETC" sheetId="7" r:id="rId7"/>
    <sheet name="3rd IT" sheetId="8" r:id="rId8"/>
    <sheet name="3rd Mech" sheetId="9" r:id="rId9"/>
    <sheet name="3rd MET" sheetId="10" r:id="rId10"/>
    <sheet name="3rd Mining" sheetId="11" r:id="rId11"/>
    <sheet name="3rd MOM" sheetId="12" r:id="rId12"/>
  </sheets>
  <calcPr calcId="124519"/>
</workbook>
</file>

<file path=xl/calcChain.xml><?xml version="1.0" encoding="utf-8"?>
<calcChain xmlns="http://schemas.openxmlformats.org/spreadsheetml/2006/main">
  <c r="C2" i="12"/>
  <c r="C3"/>
  <c r="C4"/>
  <c r="C5"/>
  <c r="C6"/>
  <c r="C2" i="11"/>
  <c r="C3"/>
  <c r="C4"/>
  <c r="C5"/>
  <c r="C6"/>
  <c r="C7"/>
  <c r="C8"/>
  <c r="C9"/>
  <c r="C10"/>
  <c r="C11"/>
  <c r="C2" i="10"/>
  <c r="C3"/>
  <c r="C4"/>
  <c r="C5"/>
  <c r="C6"/>
  <c r="C7"/>
  <c r="C8"/>
  <c r="C9"/>
  <c r="C10"/>
  <c r="C11"/>
  <c r="C2" i="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2" i="8"/>
  <c r="C3"/>
  <c r="C4"/>
  <c r="C5"/>
  <c r="C6"/>
  <c r="C7"/>
  <c r="C8"/>
  <c r="C9"/>
  <c r="C10"/>
  <c r="C11"/>
  <c r="C2" i="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2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2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2" i="3"/>
  <c r="C3"/>
  <c r="C4"/>
  <c r="C5"/>
  <c r="C6"/>
  <c r="C2" i="2"/>
  <c r="C3"/>
  <c r="C4"/>
  <c r="C5"/>
  <c r="C6"/>
  <c r="C2" i="1"/>
  <c r="C3"/>
  <c r="C4"/>
  <c r="C5"/>
  <c r="C6"/>
  <c r="C7"/>
</calcChain>
</file>

<file path=xl/sharedStrings.xml><?xml version="1.0" encoding="utf-8"?>
<sst xmlns="http://schemas.openxmlformats.org/spreadsheetml/2006/main" count="1677" uniqueCount="651">
  <si>
    <t>Name Of the institute</t>
  </si>
  <si>
    <t>Branch</t>
  </si>
  <si>
    <t>Registration Number</t>
  </si>
  <si>
    <t>Name Of the student</t>
  </si>
  <si>
    <t>Mobile Number</t>
  </si>
  <si>
    <t>Mark</t>
  </si>
  <si>
    <t>Bhubanananda Orissa School of Engineering, Cuttack</t>
  </si>
  <si>
    <t>Applied Electronics &amp; Instrumentation Engg</t>
  </si>
  <si>
    <t>RAJ KUMAR DAS</t>
  </si>
  <si>
    <t>Hi-Tech Institute of Information Technology, Jeypore</t>
  </si>
  <si>
    <t>DEBASIS KORKORA</t>
  </si>
  <si>
    <t>BIDYADHAR BISWAL</t>
  </si>
  <si>
    <t>MIRZA KUTUBUDDIN</t>
  </si>
  <si>
    <t>PRAVU RANJAN SAHU</t>
  </si>
  <si>
    <t>SATYA NARAYAN PASAYAT</t>
  </si>
  <si>
    <t>Ramarani Institute of Technology,Balasore</t>
  </si>
  <si>
    <t>Automobile Engineering</t>
  </si>
  <si>
    <t>ANUP JANA</t>
  </si>
  <si>
    <t>Nilasaila Institute of Science and Technology , Balasore</t>
  </si>
  <si>
    <t>LAXMIDHAR MALIK</t>
  </si>
  <si>
    <t>SANJEEB HANSDAH</t>
  </si>
  <si>
    <t>ALOK MAHARANA</t>
  </si>
  <si>
    <t>JAGDISH JENA</t>
  </si>
  <si>
    <t>Uma Charan Pattnaik Engineering School, Berhampur</t>
  </si>
  <si>
    <t>Chemical Engineering</t>
  </si>
  <si>
    <t>GYANESH PATRO</t>
  </si>
  <si>
    <t>Government Polytechnic,Jagatsinghpur</t>
  </si>
  <si>
    <t>ADYARASHMI MOHANTY</t>
  </si>
  <si>
    <t>Utkalmani Gopabandhu Institute of Engineering, Rourkela</t>
  </si>
  <si>
    <t>ASIMA MALLIK</t>
  </si>
  <si>
    <t>NIRMAL SAHOO</t>
  </si>
  <si>
    <t>RAKESH KUMAR MAHAPATRA</t>
  </si>
  <si>
    <t>Indira Gandhi Institute of Technology, Sarang</t>
  </si>
  <si>
    <t>Civil Engineering</t>
  </si>
  <si>
    <t>SIDHANT KUMAR DAS</t>
  </si>
  <si>
    <t>Nilachal Polytechnic, Bhubaneswar</t>
  </si>
  <si>
    <t>VINAY KUMAR</t>
  </si>
  <si>
    <t>Orissa School of Mining Engineering, Keonjhar</t>
  </si>
  <si>
    <t>SIBA PRASAD NAYAK</t>
  </si>
  <si>
    <t>Divine Institute of Engineering &amp; Technology, Baripada</t>
  </si>
  <si>
    <t>MANOJ MAJHI</t>
  </si>
  <si>
    <t>RUDRANARAYAN DAS</t>
  </si>
  <si>
    <t>BHUBANANANDA ORISSA SCHOOL OF ENGG.,2nd Shift, CUTTACK</t>
  </si>
  <si>
    <t>SUVASHREE PANDA</t>
  </si>
  <si>
    <t>MALAYA RANJAN MALIK</t>
  </si>
  <si>
    <t>SANU SAGARIKA DANDAPAT</t>
  </si>
  <si>
    <t>Berhampur School of Engineering &amp; Technology, Berhampur</t>
  </si>
  <si>
    <t>MANOJ KUMAR SAVARA</t>
  </si>
  <si>
    <t>ABHISHEK ROUT</t>
  </si>
  <si>
    <t>R.K.Institute of Engineering &amp; Technology, Niali, Cuttack</t>
  </si>
  <si>
    <t>PINTU SWAIN</t>
  </si>
  <si>
    <t>DAMAYANTI BEHERA</t>
  </si>
  <si>
    <t>SANTOSH KUMAR KHADANGA</t>
  </si>
  <si>
    <t>Barpada School of Engineering &amp; Technology, Barapada</t>
  </si>
  <si>
    <t>SANJUKTA MOHARANA</t>
  </si>
  <si>
    <t>PUJARANI GIRI</t>
  </si>
  <si>
    <t>Jharsuguda Engineering School, Jharsuguda</t>
  </si>
  <si>
    <t>JUGAL KISHOR MEHER</t>
  </si>
  <si>
    <t>Vikash Polytechnic, Baragarh</t>
  </si>
  <si>
    <t>RAJESWARI DEEP</t>
  </si>
  <si>
    <t>GOVT. POLYTECHNIC, BALASORE</t>
  </si>
  <si>
    <t>LIPAK KUMAR SAHU</t>
  </si>
  <si>
    <t>PRATIK KUMAR MOHANTY</t>
  </si>
  <si>
    <t>GOVT. POLYTECHNIC,2nd Shift,BHUBANESWAR</t>
  </si>
  <si>
    <t>HARAPRIYA SAHOO</t>
  </si>
  <si>
    <t>RUDRA PRASANNA SAMAL</t>
  </si>
  <si>
    <t>GOVT. POLYTECHNIC, PURI</t>
  </si>
  <si>
    <t>TARINIPRAVA LIPILEKHA DAS</t>
  </si>
  <si>
    <t>VEER SHARMA</t>
  </si>
  <si>
    <t>SIBANI PARIDA</t>
  </si>
  <si>
    <t>ROJALIN SENAPATI</t>
  </si>
  <si>
    <t>ITISHREE MOHANTA.</t>
  </si>
  <si>
    <t>Balasore School of Engineering, Balasore</t>
  </si>
  <si>
    <t>AJAMIL MANDAL</t>
  </si>
  <si>
    <t>Mayurbhanj School of Engineering, Baripada</t>
  </si>
  <si>
    <t>SANTANU KUMAR SAHU</t>
  </si>
  <si>
    <t>GOVT. POLYTECHNIC, SONEPUR</t>
  </si>
  <si>
    <t>PRABHAT MEHER</t>
  </si>
  <si>
    <t>Purna Chandra Institute of Engineering &amp; Technology, Chhendipada</t>
  </si>
  <si>
    <t>MADHUSMITA BEHERA</t>
  </si>
  <si>
    <t>GITA BHOI</t>
  </si>
  <si>
    <t>RITENDU MAITY</t>
  </si>
  <si>
    <t>Orissa Institute of Engineering &amp; Technology, Dhenkanal</t>
  </si>
  <si>
    <t>ITISHREE BISWAL</t>
  </si>
  <si>
    <t>SASMITA MAHARNA</t>
  </si>
  <si>
    <t>SUNANDA MAHARANA</t>
  </si>
  <si>
    <t>SKDAV Government Polytechnic, Rourkela</t>
  </si>
  <si>
    <t>ANAND KUMAR SAH</t>
  </si>
  <si>
    <t>GOVT. POLYTECHNIC, KENDRAPADA</t>
  </si>
  <si>
    <t>MIR KALAM</t>
  </si>
  <si>
    <t>SASMITA NAYAK</t>
  </si>
  <si>
    <t>Odisha Polytechnics, Kuruda, Dist Balasore</t>
  </si>
  <si>
    <t>RUCHISMITA PRADHAN</t>
  </si>
  <si>
    <t>SUBHASREE NAHAK</t>
  </si>
  <si>
    <t>Ideal School of Engineering, Retang, Khurdha</t>
  </si>
  <si>
    <t>CHIKU SENAPATI</t>
  </si>
  <si>
    <t>SATABDI SWAIN</t>
  </si>
  <si>
    <t>Mahamaya Institute of Medical &amp; Technical Science, Nuapada</t>
  </si>
  <si>
    <t>KALYANI LUHAR</t>
  </si>
  <si>
    <t>DRIEMS POLYTECHNIC</t>
  </si>
  <si>
    <t>PRATIVAPRIYADARSHINI SAHOO</t>
  </si>
  <si>
    <t>DEBASHREE SAHOO</t>
  </si>
  <si>
    <t>AKASH SAHU</t>
  </si>
  <si>
    <t>PADMALOCHAN TIPIRIA</t>
  </si>
  <si>
    <t>B. YOSHMIKA NEHERU</t>
  </si>
  <si>
    <t>Pabitra Mohan Institute of Technology, Talcher</t>
  </si>
  <si>
    <t>AMRIT PRITAM MOHANTY</t>
  </si>
  <si>
    <t>ASHESH DANDAPAT</t>
  </si>
  <si>
    <t>PRIYANKA MISHRA</t>
  </si>
  <si>
    <t>Rourkela Institute of Technology, Kalunga</t>
  </si>
  <si>
    <t>SHAHID ANWAR</t>
  </si>
  <si>
    <t>SITARANI MURMU</t>
  </si>
  <si>
    <t>BANITA DALEI</t>
  </si>
  <si>
    <t>KIIT Polytechnic, Bhubaneswar</t>
  </si>
  <si>
    <t>KUNAL NAIK</t>
  </si>
  <si>
    <t>Kalam Institute of Technology, Berhampur</t>
  </si>
  <si>
    <t>ASISH SETHY</t>
  </si>
  <si>
    <t>NAMRATA RANI PATNAIK</t>
  </si>
  <si>
    <t>MAUSUMI PATRA</t>
  </si>
  <si>
    <t>VENUS GROUP OF EDUCATIONAL &amp; RESEARCH INSTITUTES, BAHANAGA, Balasore</t>
  </si>
  <si>
    <t>RASMITA JENA</t>
  </si>
  <si>
    <t>PRATYUSH KUMAR SETHI</t>
  </si>
  <si>
    <t>TWINKLE SAHU</t>
  </si>
  <si>
    <t>DIPTIMAYEE LUHAR</t>
  </si>
  <si>
    <t>Bharat Institute of Engineering &amp; Technology,Berhampur</t>
  </si>
  <si>
    <t>SUBRAT NAHAK</t>
  </si>
  <si>
    <t>SNOHIT KUMAR PATRO</t>
  </si>
  <si>
    <t>Gurukrupa Technical School, Narasinghpur</t>
  </si>
  <si>
    <t>JAGADISH NAYAK</t>
  </si>
  <si>
    <t>RUDRAKANT PANDA</t>
  </si>
  <si>
    <t>Ganapati Institute of Engg. &amp; Tech, Cuttack</t>
  </si>
  <si>
    <t>BARSHA SETHA</t>
  </si>
  <si>
    <t>UIET, Rathipur, Bhubaneswar</t>
  </si>
  <si>
    <t>SANYASI MALLIK</t>
  </si>
  <si>
    <t>TAPASWINI BISWAL</t>
  </si>
  <si>
    <t>ARIJIT PAIKARAY</t>
  </si>
  <si>
    <t>ERFAN KHAN</t>
  </si>
  <si>
    <t>ANUJA DASH</t>
  </si>
  <si>
    <t>SAROJ KUMAR SAHU</t>
  </si>
  <si>
    <t>GOVT. POLYTECHNIC, JAJPUR</t>
  </si>
  <si>
    <t>PREETISURYA SAMAL</t>
  </si>
  <si>
    <t>SATYABRATA SAHOO</t>
  </si>
  <si>
    <t>SASANKA SAHOO</t>
  </si>
  <si>
    <t>Purushottam School of Engineering &amp; Technology, Rourkela</t>
  </si>
  <si>
    <t>MUKUL AVINASH BECK</t>
  </si>
  <si>
    <t>Indus School of Engineering, Khurda</t>
  </si>
  <si>
    <t>KIRAN JENA</t>
  </si>
  <si>
    <t>DEBASIS NAYAK</t>
  </si>
  <si>
    <t>AUROPRIYA BHUYAN</t>
  </si>
  <si>
    <t>SOMA SETHI</t>
  </si>
  <si>
    <t>KAJAL NAYAK</t>
  </si>
  <si>
    <t>Government Polytechnic, Bhubaneswar</t>
  </si>
  <si>
    <t>SONALI SAHOO</t>
  </si>
  <si>
    <t>PANDU MURMU</t>
  </si>
  <si>
    <t>GOVT. POLYTECHNIC, BOUDHA</t>
  </si>
  <si>
    <t>LIZARANI DEHURY</t>
  </si>
  <si>
    <t>PUSPANJALI SAHOO</t>
  </si>
  <si>
    <t>DHANANJAYA PANDA</t>
  </si>
  <si>
    <t>SOMYA SUCHARITA SAHU</t>
  </si>
  <si>
    <t>DEBASIS ROUTRAY</t>
  </si>
  <si>
    <t>MAYABATI SOREN</t>
  </si>
  <si>
    <t>RAJESH PARIARY</t>
  </si>
  <si>
    <t>ANCHAL KUMARI</t>
  </si>
  <si>
    <t>Biju Patnaik Institute of Technology, Phulbani</t>
  </si>
  <si>
    <t>SABLOON DIGAL</t>
  </si>
  <si>
    <t>BIT, Polytechnic, Balasore</t>
  </si>
  <si>
    <t>BHABENDU BARIK</t>
  </si>
  <si>
    <t>SYNERGY SCHOOL OF ENGG., BANAMALIPRASAD, DHENKANAL</t>
  </si>
  <si>
    <t>SUSHREE SATARUPA BARAL</t>
  </si>
  <si>
    <t>ABHIJIT DAS</t>
  </si>
  <si>
    <t>MANISHA PRADHAN</t>
  </si>
  <si>
    <t>Ganesh Institute of Engineering &amp; Technology, Bhubaneswar</t>
  </si>
  <si>
    <t>BARSA PRIYADARSINI MALLICK</t>
  </si>
  <si>
    <t>CHANDAN KHATEI</t>
  </si>
  <si>
    <t>JAYANTI MALIK</t>
  </si>
  <si>
    <t>MINARVA DAS</t>
  </si>
  <si>
    <t>Computer Science &amp; Engineering</t>
  </si>
  <si>
    <t>CHINMAYA KUMAR MAJHI</t>
  </si>
  <si>
    <t>SILA BHOI</t>
  </si>
  <si>
    <t>KOMAL KUMARI SARAWGI</t>
  </si>
  <si>
    <t>SHUBHAM SUDHA</t>
  </si>
  <si>
    <t>SOUMYA PRAKASH SAHU</t>
  </si>
  <si>
    <t>ANWESHA DAS</t>
  </si>
  <si>
    <t>ANKIT KUMAR GUPTA</t>
  </si>
  <si>
    <t>Vikash Polytechnic,聽Baragarh</t>
  </si>
  <si>
    <t>PAMINI DEEP</t>
  </si>
  <si>
    <t>Adarsha School of Engineering &amp; International Polytechnic, Angul</t>
  </si>
  <si>
    <t>TOPHAN RAUL</t>
  </si>
  <si>
    <t>MINULATA MALIK</t>
  </si>
  <si>
    <t>PARAMITA DEY</t>
  </si>
  <si>
    <t>TAPASWINI TRIPATHY</t>
  </si>
  <si>
    <t>MONALISA PANDA</t>
  </si>
  <si>
    <t>SWARAJ ROUT</t>
  </si>
  <si>
    <t>BABURAM MURMU</t>
  </si>
  <si>
    <t>ARCHANA GARNAYAK</t>
  </si>
  <si>
    <t>MD. SADIQUE ALAM</t>
  </si>
  <si>
    <t>ANKIT KUMAR SHAW</t>
  </si>
  <si>
    <t>SUBHASMITA NAYAK</t>
  </si>
  <si>
    <t>Padmashree Krutartha Acharya Institute of Engineering &amp; Technology, Baragarh</t>
  </si>
  <si>
    <t>MANAS SAHU</t>
  </si>
  <si>
    <t>SANJULATA SETH</t>
  </si>
  <si>
    <t>Dhabaleswar Institute of Polytechnic, Athagarh</t>
  </si>
  <si>
    <t>LAXMIPRIYA PATRA</t>
  </si>
  <si>
    <t>KANAKALATA KALET</t>
  </si>
  <si>
    <t>BISWAJIT DAS</t>
  </si>
  <si>
    <t>ANOUSKARAUT</t>
  </si>
  <si>
    <t>LIPSARANI BARIK</t>
  </si>
  <si>
    <t>SURI BHEEMARAJU</t>
  </si>
  <si>
    <t>RUPALIN SAHOO</t>
  </si>
  <si>
    <t>ARPITA ROUT</t>
  </si>
  <si>
    <t>UTTAM KUMAR DAS</t>
  </si>
  <si>
    <t>KRITI DUNG DUNG</t>
  </si>
  <si>
    <t>BINAPANI SAMAL</t>
  </si>
  <si>
    <t>SHUBHASHRI PRADHAN</t>
  </si>
  <si>
    <t>SORO SCHOOL OF ENGINEERING, SORO, BALASORE</t>
  </si>
  <si>
    <t>ABHIPSHAW BISWAL</t>
  </si>
  <si>
    <t>Government Polytechnic, Berhampur</t>
  </si>
  <si>
    <t>G SADHANA</t>
  </si>
  <si>
    <t>PNS School of Engineering &amp; Technology, Marshaghai</t>
  </si>
  <si>
    <t>RAJESH BEURA</t>
  </si>
  <si>
    <t>Sushree Institute of Technical Education, Bolangir</t>
  </si>
  <si>
    <t>RANJEETA PATEL</t>
  </si>
  <si>
    <t>SOUMYA RANJAN PARHI</t>
  </si>
  <si>
    <t>Sundargarh Engineering School, Sundargarh</t>
  </si>
  <si>
    <t>RANJULATA DIHIRIA</t>
  </si>
  <si>
    <t>PRAGYANSRI PRIYADARSINI</t>
  </si>
  <si>
    <t>PAYALPRITIPRANGYA PATRA</t>
  </si>
  <si>
    <t>MONALISHA PRADHAN</t>
  </si>
  <si>
    <t>BISWESWAR TRIPATHY</t>
  </si>
  <si>
    <t>SAMIKSHA NAYAK</t>
  </si>
  <si>
    <t>GARGI DIPTI BARIK</t>
  </si>
  <si>
    <t>Aryan Institute of Engineering Technology, Cuttack</t>
  </si>
  <si>
    <t>SWADHIN KUMAR KABI</t>
  </si>
  <si>
    <t>Electrical Engineering</t>
  </si>
  <si>
    <t>TUSHARKANTA MEHER</t>
  </si>
  <si>
    <t>BISWAJIT LENKA</t>
  </si>
  <si>
    <t>SUBRAT KUMAR JENA</t>
  </si>
  <si>
    <t>BIKASH MAHAPATRA</t>
  </si>
  <si>
    <t>SHRADHANJALI BHUYAN</t>
  </si>
  <si>
    <t>DEEPAK PRAKASH BEHERA</t>
  </si>
  <si>
    <t>GOVT. POLYTECHNIC, KORAPUT</t>
  </si>
  <si>
    <t>KRUSHNA CHANDRA MOHANTY</t>
  </si>
  <si>
    <t>Government Polytechnic,Mayurbhanj</t>
  </si>
  <si>
    <t>AJU GIRI</t>
  </si>
  <si>
    <t>GOVT. POLYTECHNIC, KALAHANDI</t>
  </si>
  <si>
    <t>JAGADISH PRASAD PATI</t>
  </si>
  <si>
    <t>SATYABRATA PANDA</t>
  </si>
  <si>
    <t>GOVT. POLYTECHNIC, SAMBALPUR</t>
  </si>
  <si>
    <t>ROSAN SHAW</t>
  </si>
  <si>
    <t>NISHA KUMARI</t>
  </si>
  <si>
    <t>MAHESWAR JENA</t>
  </si>
  <si>
    <t>DIKAN JENA</t>
  </si>
  <si>
    <t>Government Polytechnic, Dhenkanal</t>
  </si>
  <si>
    <t>NAVIN KHILAR</t>
  </si>
  <si>
    <t>ASHOK SAHU</t>
  </si>
  <si>
    <t>SWASTIK DAS</t>
  </si>
  <si>
    <t>GOPAL PRASAD</t>
  </si>
  <si>
    <t>GOVT. POLYTECHNIC, ANGUL</t>
  </si>
  <si>
    <t>KALPESWAR DAKUA</t>
  </si>
  <si>
    <t>SUSIL DALAI</t>
  </si>
  <si>
    <t>SUNIL SAHOO</t>
  </si>
  <si>
    <t>DEBASISH SATPATHY</t>
  </si>
  <si>
    <t>PRASANNA KUMAR PANDA</t>
  </si>
  <si>
    <t>BIMAL KUMAR SAHOO</t>
  </si>
  <si>
    <t>MANU PARIDA</t>
  </si>
  <si>
    <t>SWAGATIKA SADANGI</t>
  </si>
  <si>
    <t>Saroj Kumar Mahananda</t>
  </si>
  <si>
    <t>ASIRBAD ROUT</t>
  </si>
  <si>
    <t>BALABHADRA MAHANTA</t>
  </si>
  <si>
    <t>DEVASHISH KUMAR</t>
  </si>
  <si>
    <t>SUDIPTA KUMAR JENA</t>
  </si>
  <si>
    <t>RANJAN KUMAR BADTYA</t>
  </si>
  <si>
    <t>ABHISHEK MOHANTY</t>
  </si>
  <si>
    <t>AMRITANSHU MISHRA</t>
  </si>
  <si>
    <t>KOUNAIN SHEDI</t>
  </si>
  <si>
    <t>ANKIT PRADHAN</t>
  </si>
  <si>
    <t>MANAS MAJHI</t>
  </si>
  <si>
    <t>RAKESH KUMAR NAYAK</t>
  </si>
  <si>
    <t>SUGYANI PADHY</t>
  </si>
  <si>
    <t>Swami Vivekananda School of Engineering &amp; Technology, Bhubaneswar</t>
  </si>
  <si>
    <t>DINESH KUMAR BEHERA</t>
  </si>
  <si>
    <t>SACHIN MAITY</t>
  </si>
  <si>
    <t>RASANANDA JENA</t>
  </si>
  <si>
    <t>Suddhananda Residential Polytechnic, Phulnakhara</t>
  </si>
  <si>
    <t>SOMANATH SAHOO</t>
  </si>
  <si>
    <t>RAMAKRUSHNA PANIGRAHI</t>
  </si>
  <si>
    <t>PRASANTA MUKHI</t>
  </si>
  <si>
    <t>SHASHI KANTA RANA</t>
  </si>
  <si>
    <t>PRASANT KUMAR SAHOO</t>
  </si>
  <si>
    <t>Puri Engineering School, Puri</t>
  </si>
  <si>
    <t>ALOK NAYAK</t>
  </si>
  <si>
    <t>ASHUTOSH SATAPATHY</t>
  </si>
  <si>
    <t>RATNAKAR BEHERA</t>
  </si>
  <si>
    <t>Utkal Gourav Madhusudan Institute of Technology, Rayagada</t>
  </si>
  <si>
    <t>JAMI DURGA GAYATRI</t>
  </si>
  <si>
    <t>AMIT KUMAR</t>
  </si>
  <si>
    <t>TANUSHREE MAHANTA</t>
  </si>
  <si>
    <t>RITIKA PRIYADARSHINI</t>
  </si>
  <si>
    <t>SANGRAM KESHARI SAHOO</t>
  </si>
  <si>
    <t>SOUMYARANJAN MOHARATHI</t>
  </si>
  <si>
    <t>PRATAP KUMAR SAHOO</t>
  </si>
  <si>
    <t>SSB Regional Institute of Science &amp; Technology, Chitrada, Mayurbhanj</t>
  </si>
  <si>
    <t>TEJASWINI BEHERA</t>
  </si>
  <si>
    <t>HARIHAR POLEI</t>
  </si>
  <si>
    <t>DIPU MOHANTA</t>
  </si>
  <si>
    <t>Bhubaneswar Polytechnic, Bhubaneswar</t>
  </si>
  <si>
    <t>SATYA PRAKASH NANDA</t>
  </si>
  <si>
    <t>ANIL KUMAR SAHU</t>
  </si>
  <si>
    <t>BHIKARI CHARAN NAYAK</t>
  </si>
  <si>
    <t>SK JUNED AHMED</t>
  </si>
  <si>
    <t>YUDHISTIR CHATMA</t>
  </si>
  <si>
    <t>PRIYABRATA MOHANTY</t>
  </si>
  <si>
    <t>ABHIJEET PANDA</t>
  </si>
  <si>
    <t>PRABHAT KUMAR SAHU</t>
  </si>
  <si>
    <t>BIJAN KUMAR PAL</t>
  </si>
  <si>
    <t>PRANGYA RANI BEBARTA</t>
  </si>
  <si>
    <t>SAURAV ABHISEK MISHRA</t>
  </si>
  <si>
    <t>HARI SHANKAR SAHU</t>
  </si>
  <si>
    <t>JYOTIRMAYEE SAHOO</t>
  </si>
  <si>
    <t>RATIKANTA KHUNTIA</t>
  </si>
  <si>
    <t>SAMIR KUMAR MAHARANA</t>
  </si>
  <si>
    <t>PRIYANKA DAS</t>
  </si>
  <si>
    <t>PADMINEE BEHERA</t>
  </si>
  <si>
    <t>SOMANATH BARIK</t>
  </si>
  <si>
    <t>SHIBANI INST. OF TECHNICAL EDUCATION,2nd Shift,JANLA,BBSR</t>
  </si>
  <si>
    <t>JITENDRA BISWAL</t>
  </si>
  <si>
    <t>SUBHAMJYOTI DASH</t>
  </si>
  <si>
    <t>PRABHAT KUMAR GOUD</t>
  </si>
  <si>
    <t>DEBASISH MALLICK</t>
  </si>
  <si>
    <t>RAGHU SREEBASTAB</t>
  </si>
  <si>
    <t>ANIL DALEI</t>
  </si>
  <si>
    <t>ADARSA SAMAL</t>
  </si>
  <si>
    <t>DIPTI REKHA JENA</t>
  </si>
  <si>
    <t>Tushar Kanta Pasayat</t>
  </si>
  <si>
    <t>ADARSHA COLLEGE OF ENGINEERING,2nd Shift ,ANGUL</t>
  </si>
  <si>
    <t>SUREN DEHURY</t>
  </si>
  <si>
    <t>SIDHESWAR MAHALIKA</t>
  </si>
  <si>
    <t>DIPTIRANJAN NAYAK</t>
  </si>
  <si>
    <t>Mahalaxmi Institute of Technology &amp; Engineering</t>
  </si>
  <si>
    <t>SUGADA BASKEY</t>
  </si>
  <si>
    <t>PRIYA RANJAN BISWAL</t>
  </si>
  <si>
    <t>RAJESH KUMAR BARIK</t>
  </si>
  <si>
    <t>MITALI MADHUSMITA JENA</t>
  </si>
  <si>
    <t>PALTU PAIRA</t>
  </si>
  <si>
    <t>SOUMYARANJAN SENAPATI</t>
  </si>
  <si>
    <t>MAHESHWAREE MISHRA</t>
  </si>
  <si>
    <t>BIKASH BISWAL</t>
  </si>
  <si>
    <t>Kalinga Institute of Engineering &amp; Technology F.C. project, Jajpur</t>
  </si>
  <si>
    <t>ABHIMANYU SAHOO</t>
  </si>
  <si>
    <t>BIKASH SING</t>
  </si>
  <si>
    <t>SOUVAGAYA KUMAR SINGH SAMANTA</t>
  </si>
  <si>
    <t>SHRITAM KUMAR PRUSTY</t>
  </si>
  <si>
    <t>SANJIT SUNDARAY</t>
  </si>
  <si>
    <t>SAUBHAGYA SWAIN</t>
  </si>
  <si>
    <t>JAGANNATH SAHOO</t>
  </si>
  <si>
    <t>NIGAM JENA</t>
  </si>
  <si>
    <t>GYANARANJAN MAHARANA</t>
  </si>
  <si>
    <t>Subhasis Beura</t>
  </si>
  <si>
    <t>DEEPAK KUMAR OJHA</t>
  </si>
  <si>
    <t>ADITYA MAHANTY</t>
  </si>
  <si>
    <t>PHILIP KUMAR MARNDI</t>
  </si>
  <si>
    <t>Siddhartha Institute of Engineering &amp; Technology, Koraput</t>
  </si>
  <si>
    <t>S SANTOSH PATRO</t>
  </si>
  <si>
    <t>PADMANAV PRADHAN</t>
  </si>
  <si>
    <t>RAJAT KUMAR PRUSTY</t>
  </si>
  <si>
    <t>Gandhi School of Engineering, Berhampur</t>
  </si>
  <si>
    <t>TIKI BEHERA</t>
  </si>
  <si>
    <t>PRIYABRATA KHATUA</t>
  </si>
  <si>
    <t>A SAI SURYA TEJA</t>
  </si>
  <si>
    <t>BADAL BIHARI DAS</t>
  </si>
  <si>
    <t>SARASWATI SAHOO</t>
  </si>
  <si>
    <t>SUDIPTA JENA</t>
  </si>
  <si>
    <t>BISWAJIT PRADHAN</t>
  </si>
  <si>
    <t>ARUN KUMAR LENKA</t>
  </si>
  <si>
    <t>SATYABRATA BEHERA</t>
  </si>
  <si>
    <t>BIKASH CHANDRA MOHAPATRA</t>
  </si>
  <si>
    <t>PRASANTA KALIA</t>
  </si>
  <si>
    <t>Electronics &amp; Telecommunication Engg</t>
  </si>
  <si>
    <t>SREELAXMI MALLICK</t>
  </si>
  <si>
    <t>PABITRA LENKA</t>
  </si>
  <si>
    <t>PRIYADEEP BANERJEE</t>
  </si>
  <si>
    <t>SOUMYADEEP OJHA</t>
  </si>
  <si>
    <t>Koustav School of Engineering, Bhubaneswar</t>
  </si>
  <si>
    <t>SHILPA MANDAL</t>
  </si>
  <si>
    <t>BOMMANA MYTHRI SRI</t>
  </si>
  <si>
    <t>CHINMAYANANDA SAHU</t>
  </si>
  <si>
    <t>ANJU KUMARI RATHI</t>
  </si>
  <si>
    <t>SANDHYA RANI KANDI</t>
  </si>
  <si>
    <t>PRATYUSHA DAS</t>
  </si>
  <si>
    <t>SUSHANTA KUMAR PRUSETH</t>
  </si>
  <si>
    <t>YAMUNA BASKEY</t>
  </si>
  <si>
    <t>Maharaja Polytechnic, Tarabai, Bhubaneswar</t>
  </si>
  <si>
    <t>KIRTEE SUDHA MISHRA</t>
  </si>
  <si>
    <t>Oxford School of Polytechnic, Balianta , khurda</t>
  </si>
  <si>
    <t>SWATISUMAN SETHA</t>
  </si>
  <si>
    <t>MRUTUNJAY PRADHAN</t>
  </si>
  <si>
    <t>SANDIPAN MOHANTY</t>
  </si>
  <si>
    <t>TANMAYEE DAS</t>
  </si>
  <si>
    <t>CV Raman Polytechnic, Bhubaneswar</t>
  </si>
  <si>
    <t>PRIYANKA KUMARI PRASAD</t>
  </si>
  <si>
    <t>SUCHISMITA SAHOO</t>
  </si>
  <si>
    <t>Raja Kishore Chandra Academy of Technology, Nilagiri, Balasore</t>
  </si>
  <si>
    <t>RASMITA SINGH</t>
  </si>
  <si>
    <t>AVINASH KUMAR</t>
  </si>
  <si>
    <t>ALIPSA RAY</t>
  </si>
  <si>
    <t>PUJA BAG</t>
  </si>
  <si>
    <t>RIYASREE GUHA</t>
  </si>
  <si>
    <t>MONALISA SETHI</t>
  </si>
  <si>
    <t>SUJATA BEHERA</t>
  </si>
  <si>
    <t>JITENDRA KUMAR MURMU</t>
  </si>
  <si>
    <t>KAUSHIK PATEL</t>
  </si>
  <si>
    <t>BOBITA PANNA</t>
  </si>
  <si>
    <t>LIPU PATRA</t>
  </si>
  <si>
    <t>GURU CHARAN MOHANTA</t>
  </si>
  <si>
    <t>DEBASMITA DAS</t>
  </si>
  <si>
    <t>MONALISA DAS</t>
  </si>
  <si>
    <t>ANIL KUMAR PUTEL</t>
  </si>
  <si>
    <t>BAPUN SINGH</t>
  </si>
  <si>
    <t>BABITA MIRDHA</t>
  </si>
  <si>
    <t>SUMITRA BEHERA</t>
  </si>
  <si>
    <t>NIKITA SAHU</t>
  </si>
  <si>
    <t>BAISHNABA MAJHI</t>
  </si>
  <si>
    <t>GYANA RANJAN MOHANTY</t>
  </si>
  <si>
    <t>PRIYADARSHI RATH</t>
  </si>
  <si>
    <t>DHANU HANSDAH</t>
  </si>
  <si>
    <t>BHUBAN MEHER</t>
  </si>
  <si>
    <t>MANJU GOWALA</t>
  </si>
  <si>
    <t>SANDEEP MOHANTY</t>
  </si>
  <si>
    <t>JYOTI PRASAD</t>
  </si>
  <si>
    <t>SASMITA MOHAPATRA</t>
  </si>
  <si>
    <t>SUNIL KUMAR NAYAK</t>
  </si>
  <si>
    <t>SUNMIN SWAIN</t>
  </si>
  <si>
    <t>SANJIB KUMAR JENA</t>
  </si>
  <si>
    <t>SANTOSHEE BEHERA</t>
  </si>
  <si>
    <t>SONALI MURMU</t>
  </si>
  <si>
    <t>RAJNI XALXO</t>
  </si>
  <si>
    <t>SULOCHANA DAS</t>
  </si>
  <si>
    <t>SRIBASTABA PRADHAN</t>
  </si>
  <si>
    <t>SANGITA NAYAK</t>
  </si>
  <si>
    <t>GOVT. POLYTECHNIC, GAJAPATI</t>
  </si>
  <si>
    <t>SABITRI NAYAK</t>
  </si>
  <si>
    <t>ALOK KUMAR PRADHAN</t>
  </si>
  <si>
    <t>Sri Polytechnic, Komonda, Nayagarh</t>
  </si>
  <si>
    <t>SUNIL MALLICK</t>
  </si>
  <si>
    <t>RITA PRAMANIK</t>
  </si>
  <si>
    <t>JAYANTI NAYAK</t>
  </si>
  <si>
    <t>PUSPALATA DEHURI</t>
  </si>
  <si>
    <t>SUBHASHREE NAG</t>
  </si>
  <si>
    <t>Gandhi Polytechnic, Berhampur</t>
  </si>
  <si>
    <t>BIKASH NAYAK</t>
  </si>
  <si>
    <t>BIKASH KUMAR DIGAL</t>
  </si>
  <si>
    <t>AMRAVATI POLYTECHNIC, RAIRANGPUR, MAYURBHANJ</t>
  </si>
  <si>
    <t>PARBATI PATRA</t>
  </si>
  <si>
    <t>ANIMESH MANIK</t>
  </si>
  <si>
    <t>Sanjay Memorial Institute of Technology, Ankuspur</t>
  </si>
  <si>
    <t>PITAR BEHERA</t>
  </si>
  <si>
    <t>BANITA JANI</t>
  </si>
  <si>
    <t>IPSITA GOUDA</t>
  </si>
  <si>
    <t>BIJO MARDI</t>
  </si>
  <si>
    <t>NALINEE MALLIK</t>
  </si>
  <si>
    <t>RUKMANI MUNDA</t>
  </si>
  <si>
    <t>SAMBHU MAJHI</t>
  </si>
  <si>
    <t>ANIKET PANIGRAHY</t>
  </si>
  <si>
    <t>DHANESWAR SETHI</t>
  </si>
  <si>
    <t>MECHA KUI</t>
  </si>
  <si>
    <t>Satyasai School of Engineering,Balasore</t>
  </si>
  <si>
    <t>MALAYA KUMAR BEHERA</t>
  </si>
  <si>
    <t>RADHIKA NAIK</t>
  </si>
  <si>
    <t>SONY MOHANTY</t>
  </si>
  <si>
    <t>Information Technology</t>
  </si>
  <si>
    <t>SK ABDUL SHAMAEEL</t>
  </si>
  <si>
    <t>JAGYASINI SAHOO</t>
  </si>
  <si>
    <t>NAMITA BARIK</t>
  </si>
  <si>
    <t>ABHISEK DAS</t>
  </si>
  <si>
    <t>LILY BARIK</t>
  </si>
  <si>
    <t>SUBRAT KUMBHAR</t>
  </si>
  <si>
    <t>SWATI KUMARI</t>
  </si>
  <si>
    <t>UMASANKAR DAS</t>
  </si>
  <si>
    <t>R PRATIK REDDY</t>
  </si>
  <si>
    <t>PRANABANDHU MAHANANDA</t>
  </si>
  <si>
    <t>Mechanical Engineering</t>
  </si>
  <si>
    <t>MANPATI KUMHAR</t>
  </si>
  <si>
    <t>ABHISEK MEHER</t>
  </si>
  <si>
    <t>DIBYARANJAN SAHOO</t>
  </si>
  <si>
    <t>SUBHANKAR PARI</t>
  </si>
  <si>
    <t>GOVT. POLYTECHNIC, BALANGIR</t>
  </si>
  <si>
    <t>MD SAMEER ANSARI</t>
  </si>
  <si>
    <t>BIDYASAGAR JENA</t>
  </si>
  <si>
    <t>DALAN JENA</t>
  </si>
  <si>
    <t>SONU HARIPAL</t>
  </si>
  <si>
    <t>SHANKAR SINGH</t>
  </si>
  <si>
    <t>ASHISH SINGH</t>
  </si>
  <si>
    <t>RUDRA NARAYAN SAHOO</t>
  </si>
  <si>
    <t>Prasanta Baliarsingh</t>
  </si>
  <si>
    <t>Institute of Textile Technology, Choudwar</t>
  </si>
  <si>
    <t>ABHIMANYU DAS</t>
  </si>
  <si>
    <t>SATYAJIT MOHANTA</t>
  </si>
  <si>
    <t>ASHUTOSH DAS</t>
  </si>
  <si>
    <t>SANTU ROUT</t>
  </si>
  <si>
    <t>SAYAN MONDAL</t>
  </si>
  <si>
    <t>PRADEEP BEHERA</t>
  </si>
  <si>
    <t>SAGAR PRADHAN</t>
  </si>
  <si>
    <t>VISHWANATH MAHAPATRA</t>
  </si>
  <si>
    <t>SAMBEET KUMAR BOSE</t>
  </si>
  <si>
    <t>PRITISH RANJAN SAHOO</t>
  </si>
  <si>
    <t>CHANDAN KUMAR MOHAPATRA</t>
  </si>
  <si>
    <t>Sunil Kumar Bisoi</t>
  </si>
  <si>
    <t>KRUSHNA MOHAN PADHAN</t>
  </si>
  <si>
    <t>Keonjhar School of Engineering, Keonjhar</t>
  </si>
  <si>
    <t>SAWAN KUMAR GOPE.</t>
  </si>
  <si>
    <t>GOVT. POLYTECHNIC, KANDHAMAL</t>
  </si>
  <si>
    <t>SARAT KUMAR MAHUNTA</t>
  </si>
  <si>
    <t>SUDHIR DAS</t>
  </si>
  <si>
    <t>AVAYA PALATA</t>
  </si>
  <si>
    <t>ADITYA MOHANTY</t>
  </si>
  <si>
    <t>SUMAN BERA</t>
  </si>
  <si>
    <t>UMAKANTA DAS</t>
  </si>
  <si>
    <t>SANTANU KUMAR JENA</t>
  </si>
  <si>
    <t>NRUSINGH CHANDRA BHOL</t>
  </si>
  <si>
    <t>RAJAN CHOUDHARY</t>
  </si>
  <si>
    <t>GOVT. POLYTECHNIC, BARGARH</t>
  </si>
  <si>
    <t>ALOK SAHOO</t>
  </si>
  <si>
    <t>PRASANTA PATRA</t>
  </si>
  <si>
    <t>ARUP GHOSH</t>
  </si>
  <si>
    <t>Bhadrak Engineering School &amp; Technology, Asurali, Bhadrak</t>
  </si>
  <si>
    <t>SOUMYARANJAN PANIGRAHI</t>
  </si>
  <si>
    <t>GOUTAM SAHU</t>
  </si>
  <si>
    <t>ARIJIT SATAPATHY</t>
  </si>
  <si>
    <t>SAPAN KUMAR GOCHHAYAT</t>
  </si>
  <si>
    <t>BISWARANJAN SETHI</t>
  </si>
  <si>
    <t>ATUL KUMAR JENA</t>
  </si>
  <si>
    <t>GYANA RANJAN PALLAI</t>
  </si>
  <si>
    <t>VIVEKANANDA SAHOO</t>
  </si>
  <si>
    <t>SHANKARSAN NAYAK</t>
  </si>
  <si>
    <t>ASHUTOSH TRIPATHY</t>
  </si>
  <si>
    <t>GOVT. POLYTECHNIC, NAYAGARH</t>
  </si>
  <si>
    <t>LUXMIDHAR JENA</t>
  </si>
  <si>
    <t>SATYABRAT JENA</t>
  </si>
  <si>
    <t>PINAS NAIK</t>
  </si>
  <si>
    <t>SUBHASISH MAHAKUD</t>
  </si>
  <si>
    <t>BUDHU BARI</t>
  </si>
  <si>
    <t>DEBASHIS BAL</t>
  </si>
  <si>
    <t>TRUPTIRANJAN SAHOO</t>
  </si>
  <si>
    <t>SACHINI SENAPATI</t>
  </si>
  <si>
    <t>RUDRA PRASAD MAHALIK</t>
  </si>
  <si>
    <t>SASWAT SIBARPITA DAS</t>
  </si>
  <si>
    <t>SITESH KUMAR BARAL</t>
  </si>
  <si>
    <t>GOBINDA NAIK</t>
  </si>
  <si>
    <t>HARE KRUSHNA GIRI</t>
  </si>
  <si>
    <t>MAHANANDA MOHANTY</t>
  </si>
  <si>
    <t>JAYANTA PATRA</t>
  </si>
  <si>
    <t>RAISEN HANSDAH</t>
  </si>
  <si>
    <t>BASUDEBA OJHA</t>
  </si>
  <si>
    <t>ANANDA SAHOO</t>
  </si>
  <si>
    <t>JASHOBANTA GARTIA</t>
  </si>
  <si>
    <t>SAYED MOHAMMED ALTAMASH</t>
  </si>
  <si>
    <t>BIRABHADRA BHUTIA</t>
  </si>
  <si>
    <t>PRAMOD ROUT</t>
  </si>
  <si>
    <t>DEBASHISH MAJHI</t>
  </si>
  <si>
    <t>IIPM SCHOOL OF ENGG &amp; TECH, KANSBAHAL, SUNDARGARH</t>
  </si>
  <si>
    <t>TANUJA LAKRA</t>
  </si>
  <si>
    <t>BIKRAM KESHARI BEHERA</t>
  </si>
  <si>
    <t>SUNIL KUMAR MUDULI</t>
  </si>
  <si>
    <t>RANJIT SAMAL</t>
  </si>
  <si>
    <t>RAJESH KUMAR BHUYAN</t>
  </si>
  <si>
    <t>NITESH KUMAR NIKHANDIA</t>
  </si>
  <si>
    <t>BAILOCHAN SAMAL</t>
  </si>
  <si>
    <t>PANKAJ KUMAR SWAIN</t>
  </si>
  <si>
    <t>SIDDHARTHA KUMAR BHATTA</t>
  </si>
  <si>
    <t>ABHISEK SATAPATHY</t>
  </si>
  <si>
    <t>KUBER BADI</t>
  </si>
  <si>
    <t>SANJAY MONDAL</t>
  </si>
  <si>
    <t>AMIYA KUMAR PATRA</t>
  </si>
  <si>
    <t>HIMANSHU SEKHAR JENA</t>
  </si>
  <si>
    <t>AUROSIKHA SAHOO</t>
  </si>
  <si>
    <t>ADITYA RANJAN PARIDA</t>
  </si>
  <si>
    <t>SUKAMAL DANDAPAT</t>
  </si>
  <si>
    <t>MD HAMMAD HASSAN</t>
  </si>
  <si>
    <t>DIPTI RANJAN JENA</t>
  </si>
  <si>
    <t>Hi-Tech Institute of Technology,2nd Shift, Khurda</t>
  </si>
  <si>
    <t>SATYASAGAR SAHOO.</t>
  </si>
  <si>
    <t>BIJAY MAHANTY</t>
  </si>
  <si>
    <t>PAPUNU PATTANAYAK</t>
  </si>
  <si>
    <t>P.RAJESH KUMAR PATRA</t>
  </si>
  <si>
    <t>SABITRI MAHARANA</t>
  </si>
  <si>
    <t>PRITAM DEBNATH</t>
  </si>
  <si>
    <t>TAPAN PARAMANIK</t>
  </si>
  <si>
    <t>SIDDHESWAR GODSORA</t>
  </si>
  <si>
    <t>SANJAY RATH</t>
  </si>
  <si>
    <t>AJAY RAUT</t>
  </si>
  <si>
    <t>GOPAL KRISHNA DUTTA</t>
  </si>
  <si>
    <t>SONU KUMAR MAHATO</t>
  </si>
  <si>
    <t>Hi-Tech Institute of Engineering &amp; Management, Ranital, Bhadrak</t>
  </si>
  <si>
    <t>PRAKASH KUMAR PATRA</t>
  </si>
  <si>
    <t>DUBRAJ MURMU</t>
  </si>
  <si>
    <t>RAKESH DALAI</t>
  </si>
  <si>
    <t>RAJA SAUMYARANJAN BISWAL</t>
  </si>
  <si>
    <t>SANGRAM MOHAKUD</t>
  </si>
  <si>
    <t>SALGE MARANDI</t>
  </si>
  <si>
    <t>SADASHIBA BEHERA</t>
  </si>
  <si>
    <t>DEBENDRA SINGHA</t>
  </si>
  <si>
    <t>RAJDHANI ENGG. COLLEGE,2nd Shift,MANCHESWAR RLY,BBSR</t>
  </si>
  <si>
    <t>TUSHAR BISWAL</t>
  </si>
  <si>
    <t>RANJAN KUMAR SETHY</t>
  </si>
  <si>
    <t>DEVMANYU MAHAKUD</t>
  </si>
  <si>
    <t>ADITYA KUMAR BHANJA</t>
  </si>
  <si>
    <t>BIKASH MOHAPATRA</t>
  </si>
  <si>
    <t>DINESH KUMAR MOHAPATRA</t>
  </si>
  <si>
    <t>ANANTA KESHARI ROUT</t>
  </si>
  <si>
    <t>ASHISH BHATT</t>
  </si>
  <si>
    <t>MARTINA SUCHITA TETE</t>
  </si>
  <si>
    <t>SHIBA PRASAD OJHA</t>
  </si>
  <si>
    <t>RAJESH KUMAR PASAYAT</t>
  </si>
  <si>
    <t>NACHIKETA MAHANTA</t>
  </si>
  <si>
    <t>BASANTA KUMAR BISWAL</t>
  </si>
  <si>
    <t>SUNIL SINGH</t>
  </si>
  <si>
    <t>NIGAM KUMAR PATEL</t>
  </si>
  <si>
    <t>DIVYA RAJ DEEPAK</t>
  </si>
  <si>
    <t>SUNANDA SETHY</t>
  </si>
  <si>
    <t>SHIVAM KUMAR TIWARI</t>
  </si>
  <si>
    <t>NARTU DURYODHAN</t>
  </si>
  <si>
    <t>DIPUNA NAYAK</t>
  </si>
  <si>
    <t>Metallurgical Engineering</t>
  </si>
  <si>
    <t>GOURAV MAHANTA</t>
  </si>
  <si>
    <t>DEBASIS PRATIHARI</t>
  </si>
  <si>
    <t>BISHNUPRIYA SAHOO</t>
  </si>
  <si>
    <t>MUNA MAHANTA</t>
  </si>
  <si>
    <t>SIPUN MOHANTY</t>
  </si>
  <si>
    <t>BANAMALI SENAPATI</t>
  </si>
  <si>
    <t>HARAPRIYA DASH</t>
  </si>
  <si>
    <t>ROSHAN MATHEW</t>
  </si>
  <si>
    <t>SURAJ KUMAR PUTHAL</t>
  </si>
  <si>
    <t>ARORAM BEHERA</t>
  </si>
  <si>
    <t>Mining Engineering</t>
  </si>
  <si>
    <t>BADAL KUMAR BISWAL</t>
  </si>
  <si>
    <t>DIPTESH KUMAR BEHERA</t>
  </si>
  <si>
    <t>PRAYATNA BADAPANDA</t>
  </si>
  <si>
    <t>SIPUN KUMAR BEHERA.</t>
  </si>
  <si>
    <t>SATYARANJAN PRADHAN</t>
  </si>
  <si>
    <t>RASHMI RANJAN DEHURY</t>
  </si>
  <si>
    <t>TANMAY KESHARI</t>
  </si>
  <si>
    <t>JYOTIRANJAN BEHERA</t>
  </si>
  <si>
    <t>Narayani Institute of Engineering &amp; Technology,2nd Shift, Angul</t>
  </si>
  <si>
    <t>BAJRANGI MAHATO</t>
  </si>
  <si>
    <t>ABHISHEK SHRIVASTAV</t>
  </si>
  <si>
    <t>Modern Office Management</t>
  </si>
  <si>
    <t>Deepika Sahoo</t>
  </si>
  <si>
    <t>Bishnu Priya Mahato</t>
  </si>
  <si>
    <t>AMIT SOURAV</t>
  </si>
  <si>
    <t>Pradyuman Barad</t>
  </si>
  <si>
    <t>Nihar Ranjan Nayak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</si>
</sst>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sz val="10"/>
      <color indexed="8"/>
      <name val="Arial Unicode MS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H13" sqref="H13"/>
    </sheetView>
  </sheetViews>
  <sheetFormatPr defaultRowHeight="15"/>
  <cols>
    <col min="1" max="1" width="25.28515625" customWidth="1"/>
    <col min="2" max="2" width="19.42578125" customWidth="1"/>
    <col min="3" max="3" width="16.28515625" customWidth="1"/>
    <col min="4" max="4" width="21" customWidth="1"/>
    <col min="5" max="5" width="14.4257812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>
      <c r="A2" s="1" t="s">
        <v>6</v>
      </c>
      <c r="B2" s="1" t="s">
        <v>7</v>
      </c>
      <c r="C2" s="1" t="str">
        <f>TEXT("F16001006020","00000")</f>
        <v>F16001006020</v>
      </c>
      <c r="D2" s="1" t="s">
        <v>8</v>
      </c>
      <c r="E2" s="1">
        <v>7209693625</v>
      </c>
      <c r="F2" s="1">
        <v>495</v>
      </c>
    </row>
    <row r="3" spans="1:6" ht="30" customHeight="1">
      <c r="A3" s="1" t="s">
        <v>9</v>
      </c>
      <c r="B3" s="1" t="s">
        <v>7</v>
      </c>
      <c r="C3" s="1" t="str">
        <f>TEXT("F17037006006","00000")</f>
        <v>F17037006006</v>
      </c>
      <c r="D3" s="1" t="s">
        <v>10</v>
      </c>
      <c r="E3" s="1">
        <v>9668377141</v>
      </c>
      <c r="F3" s="1">
        <v>484</v>
      </c>
    </row>
    <row r="4" spans="1:6" ht="30" customHeight="1">
      <c r="A4" s="1" t="s">
        <v>6</v>
      </c>
      <c r="B4" s="1" t="s">
        <v>7</v>
      </c>
      <c r="C4" s="1" t="str">
        <f>TEXT("F17001006006","00000")</f>
        <v>F17001006006</v>
      </c>
      <c r="D4" s="1" t="s">
        <v>11</v>
      </c>
      <c r="E4" s="1">
        <v>8456945924</v>
      </c>
      <c r="F4" s="1">
        <v>449</v>
      </c>
    </row>
    <row r="5" spans="1:6" ht="30" customHeight="1">
      <c r="A5" s="1" t="s">
        <v>6</v>
      </c>
      <c r="B5" s="1" t="s">
        <v>7</v>
      </c>
      <c r="C5" s="1" t="str">
        <f>TEXT("F17001006020","00000")</f>
        <v>F17001006020</v>
      </c>
      <c r="D5" s="1" t="s">
        <v>12</v>
      </c>
      <c r="E5" s="1">
        <v>8847883345</v>
      </c>
      <c r="F5" s="1">
        <v>448</v>
      </c>
    </row>
    <row r="6" spans="1:6" ht="30" customHeight="1">
      <c r="A6" s="1" t="s">
        <v>6</v>
      </c>
      <c r="B6" s="1" t="s">
        <v>7</v>
      </c>
      <c r="C6" s="1" t="str">
        <f>TEXT("F17001006023","00000")</f>
        <v>F17001006023</v>
      </c>
      <c r="D6" s="1" t="s">
        <v>13</v>
      </c>
      <c r="E6" s="1">
        <v>9439537341</v>
      </c>
      <c r="F6" s="1">
        <v>424</v>
      </c>
    </row>
    <row r="7" spans="1:6" ht="30" customHeight="1">
      <c r="A7" s="1" t="s">
        <v>6</v>
      </c>
      <c r="B7" s="1" t="s">
        <v>7</v>
      </c>
      <c r="C7" s="1" t="str">
        <f>TEXT("F17001006030","00000")</f>
        <v>F17001006030</v>
      </c>
      <c r="D7" s="1" t="s">
        <v>14</v>
      </c>
      <c r="E7" s="1">
        <v>8908978840</v>
      </c>
      <c r="F7" s="1">
        <v>375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24.5703125" customWidth="1"/>
    <col min="2" max="2" width="14.5703125" customWidth="1"/>
    <col min="3" max="3" width="16.140625" customWidth="1"/>
    <col min="4" max="4" width="17.5703125" customWidth="1"/>
    <col min="5" max="5" width="13.8554687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2.25" customHeight="1">
      <c r="A2" s="1" t="s">
        <v>37</v>
      </c>
      <c r="B2" s="1" t="s">
        <v>622</v>
      </c>
      <c r="C2" s="1" t="str">
        <f>TEXT("F17007009017","00000")</f>
        <v>F17007009017</v>
      </c>
      <c r="D2" s="1" t="s">
        <v>623</v>
      </c>
      <c r="E2" s="1">
        <v>9438387825</v>
      </c>
      <c r="F2" s="1">
        <v>641</v>
      </c>
    </row>
    <row r="3" spans="1:6" ht="32.25" customHeight="1">
      <c r="A3" s="1" t="s">
        <v>139</v>
      </c>
      <c r="B3" s="1" t="s">
        <v>622</v>
      </c>
      <c r="C3" s="1" t="str">
        <f>TEXT("F17126009011","00000")</f>
        <v>F17126009011</v>
      </c>
      <c r="D3" s="1" t="s">
        <v>624</v>
      </c>
      <c r="E3" s="1">
        <v>9937261897</v>
      </c>
      <c r="F3" s="1">
        <v>615</v>
      </c>
    </row>
    <row r="4" spans="1:6" ht="32.25" customHeight="1">
      <c r="A4" s="1" t="s">
        <v>28</v>
      </c>
      <c r="B4" s="1" t="s">
        <v>622</v>
      </c>
      <c r="C4" s="1" t="str">
        <f>TEXT("F17013009022","00000")</f>
        <v>F17013009022</v>
      </c>
      <c r="D4" s="1" t="s">
        <v>625</v>
      </c>
      <c r="E4" s="1">
        <v>9437980727</v>
      </c>
      <c r="F4" s="1">
        <v>611</v>
      </c>
    </row>
    <row r="5" spans="1:6" ht="32.25" customHeight="1">
      <c r="A5" s="1" t="s">
        <v>37</v>
      </c>
      <c r="B5" s="1" t="s">
        <v>622</v>
      </c>
      <c r="C5" s="1" t="str">
        <f>TEXT("F17007009022","00000")</f>
        <v>F17007009022</v>
      </c>
      <c r="D5" s="1" t="s">
        <v>626</v>
      </c>
      <c r="E5" s="1">
        <v>9178065337</v>
      </c>
      <c r="F5" s="1">
        <v>607</v>
      </c>
    </row>
    <row r="6" spans="1:6" ht="32.25" customHeight="1">
      <c r="A6" s="1" t="s">
        <v>32</v>
      </c>
      <c r="B6" s="1" t="s">
        <v>622</v>
      </c>
      <c r="C6" s="1" t="str">
        <f>TEXT("F17004001050","00000")</f>
        <v>F17004001050</v>
      </c>
      <c r="D6" s="1" t="s">
        <v>627</v>
      </c>
      <c r="E6" s="1">
        <v>9938190115</v>
      </c>
      <c r="F6" s="1">
        <v>604</v>
      </c>
    </row>
    <row r="7" spans="1:6" ht="32.25" customHeight="1">
      <c r="A7" s="1" t="s">
        <v>32</v>
      </c>
      <c r="B7" s="1" t="s">
        <v>622</v>
      </c>
      <c r="C7" s="1" t="str">
        <f>TEXT("F17004009008","00000")</f>
        <v>F17004009008</v>
      </c>
      <c r="D7" s="1" t="s">
        <v>628</v>
      </c>
      <c r="E7" s="1">
        <v>8598999830</v>
      </c>
      <c r="F7" s="1">
        <v>604</v>
      </c>
    </row>
    <row r="8" spans="1:6" ht="32.25" customHeight="1">
      <c r="A8" s="1" t="s">
        <v>32</v>
      </c>
      <c r="B8" s="1" t="s">
        <v>622</v>
      </c>
      <c r="C8" s="1" t="str">
        <f>TEXT("F17004009020","00000")</f>
        <v>F17004009020</v>
      </c>
      <c r="D8" s="1" t="s">
        <v>629</v>
      </c>
      <c r="E8" s="1">
        <v>7504549979</v>
      </c>
      <c r="F8" s="1">
        <v>603</v>
      </c>
    </row>
    <row r="9" spans="1:6" ht="32.25" customHeight="1">
      <c r="A9" s="1" t="s">
        <v>28</v>
      </c>
      <c r="B9" s="1" t="s">
        <v>622</v>
      </c>
      <c r="C9" s="1" t="str">
        <f>TEXT("F17013009062","00000")</f>
        <v>F17013009062</v>
      </c>
      <c r="D9" s="1" t="s">
        <v>630</v>
      </c>
      <c r="E9" s="1">
        <v>7873387072</v>
      </c>
      <c r="F9" s="1">
        <v>601</v>
      </c>
    </row>
    <row r="10" spans="1:6" ht="32.25" customHeight="1">
      <c r="A10" s="1" t="s">
        <v>242</v>
      </c>
      <c r="B10" s="1" t="s">
        <v>622</v>
      </c>
      <c r="C10" s="1" t="str">
        <f>TEXT("F17152009010","00000")</f>
        <v>F17152009010</v>
      </c>
      <c r="D10" s="1" t="s">
        <v>631</v>
      </c>
      <c r="E10" s="1">
        <v>9437649368</v>
      </c>
      <c r="F10" s="1">
        <v>597</v>
      </c>
    </row>
    <row r="11" spans="1:6" ht="32.25" customHeight="1">
      <c r="A11" s="1" t="s">
        <v>32</v>
      </c>
      <c r="B11" s="1" t="s">
        <v>622</v>
      </c>
      <c r="C11" s="1" t="str">
        <f>TEXT("F17004009005","00000")</f>
        <v>F17004009005</v>
      </c>
      <c r="D11" s="1" t="s">
        <v>632</v>
      </c>
      <c r="E11" s="1">
        <v>7750870336</v>
      </c>
      <c r="F11" s="1">
        <v>593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23.5703125" customWidth="1"/>
    <col min="2" max="2" width="14.5703125" customWidth="1"/>
    <col min="3" max="3" width="14.28515625" customWidth="1"/>
    <col min="4" max="4" width="15.42578125" customWidth="1"/>
    <col min="5" max="5" width="16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>
      <c r="A2" s="1" t="s">
        <v>139</v>
      </c>
      <c r="B2" s="1" t="s">
        <v>633</v>
      </c>
      <c r="C2" s="1" t="str">
        <f>TEXT("F17126010011","00000")</f>
        <v>F17126010011</v>
      </c>
      <c r="D2" s="1" t="s">
        <v>634</v>
      </c>
      <c r="E2" s="1">
        <v>9861436190</v>
      </c>
      <c r="F2" s="1">
        <v>663</v>
      </c>
    </row>
    <row r="3" spans="1:6" ht="30" customHeight="1">
      <c r="A3" s="1" t="s">
        <v>37</v>
      </c>
      <c r="B3" s="1" t="s">
        <v>633</v>
      </c>
      <c r="C3" s="1" t="str">
        <f>TEXT("F17007010020","00000")</f>
        <v>F17007010020</v>
      </c>
      <c r="D3" s="1" t="s">
        <v>635</v>
      </c>
      <c r="E3" s="1">
        <v>8018735222</v>
      </c>
      <c r="F3" s="1">
        <v>658</v>
      </c>
    </row>
    <row r="4" spans="1:6" ht="30" customHeight="1">
      <c r="A4" s="1" t="s">
        <v>37</v>
      </c>
      <c r="B4" s="1" t="s">
        <v>633</v>
      </c>
      <c r="C4" s="1" t="str">
        <f>TEXT("F17007010037","00000")</f>
        <v>F17007010037</v>
      </c>
      <c r="D4" s="1" t="s">
        <v>636</v>
      </c>
      <c r="E4" s="1">
        <v>8118030256</v>
      </c>
      <c r="F4" s="1">
        <v>657</v>
      </c>
    </row>
    <row r="5" spans="1:6" ht="30" customHeight="1">
      <c r="A5" s="1" t="s">
        <v>139</v>
      </c>
      <c r="B5" s="1" t="s">
        <v>633</v>
      </c>
      <c r="C5" s="1" t="str">
        <f>TEXT("F17126010046","00000")</f>
        <v>F17126010046</v>
      </c>
      <c r="D5" s="1" t="s">
        <v>637</v>
      </c>
      <c r="E5" s="1">
        <v>8763589680</v>
      </c>
      <c r="F5" s="1">
        <v>653</v>
      </c>
    </row>
    <row r="6" spans="1:6" ht="30" customHeight="1">
      <c r="A6" s="1" t="s">
        <v>37</v>
      </c>
      <c r="B6" s="1" t="s">
        <v>633</v>
      </c>
      <c r="C6" s="1" t="str">
        <f>TEXT("F17007010046","00000")</f>
        <v>F17007010046</v>
      </c>
      <c r="D6" s="1" t="s">
        <v>638</v>
      </c>
      <c r="E6" s="1">
        <v>8280222624</v>
      </c>
      <c r="F6" s="1">
        <v>639</v>
      </c>
    </row>
    <row r="7" spans="1:6" ht="30" customHeight="1">
      <c r="A7" s="1" t="s">
        <v>139</v>
      </c>
      <c r="B7" s="1" t="s">
        <v>633</v>
      </c>
      <c r="C7" s="1" t="str">
        <f>TEXT("F17126010036","00000")</f>
        <v>F17126010036</v>
      </c>
      <c r="D7" s="1" t="s">
        <v>639</v>
      </c>
      <c r="E7" s="1">
        <v>9937837948</v>
      </c>
      <c r="F7" s="1">
        <v>627</v>
      </c>
    </row>
    <row r="8" spans="1:6" ht="30" customHeight="1">
      <c r="A8" s="1" t="s">
        <v>139</v>
      </c>
      <c r="B8" s="1" t="s">
        <v>633</v>
      </c>
      <c r="C8" s="1" t="str">
        <f>TEXT("F17126010059","00000")</f>
        <v>F17126010059</v>
      </c>
      <c r="D8" s="1" t="s">
        <v>640</v>
      </c>
      <c r="E8" s="1">
        <v>9437084066</v>
      </c>
      <c r="F8" s="1">
        <v>620</v>
      </c>
    </row>
    <row r="9" spans="1:6" ht="30" customHeight="1">
      <c r="A9" s="1" t="s">
        <v>78</v>
      </c>
      <c r="B9" s="1" t="s">
        <v>633</v>
      </c>
      <c r="C9" s="1" t="str">
        <f>TEXT("F17060010038","00000")</f>
        <v>F17060010038</v>
      </c>
      <c r="D9" s="1" t="s">
        <v>641</v>
      </c>
      <c r="E9" s="1">
        <v>9692150165</v>
      </c>
      <c r="F9" s="1">
        <v>615</v>
      </c>
    </row>
    <row r="10" spans="1:6" ht="30" customHeight="1">
      <c r="A10" s="1" t="s">
        <v>642</v>
      </c>
      <c r="B10" s="1" t="s">
        <v>633</v>
      </c>
      <c r="C10" s="1" t="str">
        <f>TEXT("F17134010012","00000")</f>
        <v>F17134010012</v>
      </c>
      <c r="D10" s="1" t="s">
        <v>643</v>
      </c>
      <c r="E10" s="1">
        <v>9234997030</v>
      </c>
      <c r="F10" s="1">
        <v>602</v>
      </c>
    </row>
    <row r="11" spans="1:6" ht="30" customHeight="1">
      <c r="A11" s="1" t="s">
        <v>559</v>
      </c>
      <c r="B11" s="1" t="s">
        <v>633</v>
      </c>
      <c r="C11" s="1" t="str">
        <f>TEXT("F17163010001","00000")</f>
        <v>F17163010001</v>
      </c>
      <c r="D11" s="1" t="s">
        <v>644</v>
      </c>
      <c r="E11" s="1"/>
      <c r="F11" s="1">
        <v>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1"/>
    </sheetView>
  </sheetViews>
  <sheetFormatPr defaultRowHeight="15"/>
  <cols>
    <col min="1" max="1" width="24.5703125" customWidth="1"/>
    <col min="2" max="2" width="16.5703125" customWidth="1"/>
    <col min="3" max="3" width="16.28515625" customWidth="1"/>
    <col min="4" max="4" width="15.5703125" customWidth="1"/>
    <col min="5" max="5" width="14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>
      <c r="A2" s="1" t="s">
        <v>151</v>
      </c>
      <c r="B2" s="1" t="s">
        <v>645</v>
      </c>
      <c r="C2" s="1" t="str">
        <f>TEXT("F17014017006","00000")</f>
        <v>F17014017006</v>
      </c>
      <c r="D2" s="1" t="s">
        <v>646</v>
      </c>
      <c r="E2" s="1">
        <v>8338904467</v>
      </c>
      <c r="F2" s="1">
        <v>618</v>
      </c>
    </row>
    <row r="3" spans="1:6" ht="30" customHeight="1">
      <c r="A3" s="1" t="s">
        <v>151</v>
      </c>
      <c r="B3" s="1" t="s">
        <v>645</v>
      </c>
      <c r="C3" s="1" t="str">
        <f>TEXT("F17014017004","00000")</f>
        <v>F17014017004</v>
      </c>
      <c r="D3" s="1" t="s">
        <v>647</v>
      </c>
      <c r="E3" s="1"/>
      <c r="F3" s="1">
        <v>603</v>
      </c>
    </row>
    <row r="4" spans="1:6" ht="30" customHeight="1">
      <c r="A4" s="1" t="s">
        <v>151</v>
      </c>
      <c r="B4" s="1" t="s">
        <v>645</v>
      </c>
      <c r="C4" s="1" t="str">
        <f>TEXT("F17014017001","00000")</f>
        <v>F17014017001</v>
      </c>
      <c r="D4" s="1" t="s">
        <v>648</v>
      </c>
      <c r="E4" s="1">
        <v>7008322865</v>
      </c>
      <c r="F4" s="1">
        <v>487</v>
      </c>
    </row>
    <row r="5" spans="1:6" ht="30" customHeight="1">
      <c r="A5" s="1" t="s">
        <v>151</v>
      </c>
      <c r="B5" s="1" t="s">
        <v>645</v>
      </c>
      <c r="C5" s="1" t="str">
        <f>TEXT("F17014017010","00000")</f>
        <v>F17014017010</v>
      </c>
      <c r="D5" s="1" t="s">
        <v>649</v>
      </c>
      <c r="E5" s="1">
        <v>8249457032</v>
      </c>
      <c r="F5" s="1">
        <v>475</v>
      </c>
    </row>
    <row r="6" spans="1:6" ht="30" customHeight="1">
      <c r="A6" s="1" t="s">
        <v>151</v>
      </c>
      <c r="B6" s="1" t="s">
        <v>645</v>
      </c>
      <c r="C6" s="1" t="str">
        <f>TEXT("F17014017009","00000")</f>
        <v>F17014017009</v>
      </c>
      <c r="D6" s="1" t="s">
        <v>650</v>
      </c>
      <c r="E6" s="1"/>
      <c r="F6" s="1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1"/>
    </sheetView>
  </sheetViews>
  <sheetFormatPr defaultRowHeight="15"/>
  <cols>
    <col min="1" max="1" width="24.7109375" customWidth="1"/>
    <col min="2" max="3" width="14.42578125" customWidth="1"/>
    <col min="4" max="4" width="17.140625" customWidth="1"/>
    <col min="5" max="5" width="14.7109375" customWidth="1"/>
    <col min="6" max="6" width="7.8554687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3.75" customHeight="1">
      <c r="A2" s="1" t="s">
        <v>15</v>
      </c>
      <c r="B2" s="1" t="s">
        <v>16</v>
      </c>
      <c r="C2" s="1" t="str">
        <f>TEXT("F17063005001","00000")</f>
        <v>F17063005001</v>
      </c>
      <c r="D2" s="1" t="s">
        <v>17</v>
      </c>
      <c r="E2" s="1">
        <v>8158811698</v>
      </c>
      <c r="F2" s="1">
        <v>580</v>
      </c>
    </row>
    <row r="3" spans="1:6" ht="33.75" customHeight="1">
      <c r="A3" s="1" t="s">
        <v>18</v>
      </c>
      <c r="B3" s="1" t="s">
        <v>16</v>
      </c>
      <c r="C3" s="1" t="str">
        <f>TEXT("F17096005031","00000")</f>
        <v>F17096005031</v>
      </c>
      <c r="D3" s="1" t="s">
        <v>19</v>
      </c>
      <c r="E3" s="1">
        <v>9658978458</v>
      </c>
      <c r="F3" s="1">
        <v>568</v>
      </c>
    </row>
    <row r="4" spans="1:6" ht="33.75" customHeight="1">
      <c r="A4" s="1" t="s">
        <v>6</v>
      </c>
      <c r="B4" s="1" t="s">
        <v>16</v>
      </c>
      <c r="C4" s="1" t="str">
        <f>TEXT("L18001005013","00000")</f>
        <v>L18001005013</v>
      </c>
      <c r="D4" s="1" t="s">
        <v>20</v>
      </c>
      <c r="E4" s="1">
        <v>9337435228</v>
      </c>
      <c r="F4" s="1">
        <v>559</v>
      </c>
    </row>
    <row r="5" spans="1:6" ht="33.75" customHeight="1">
      <c r="A5" s="1" t="s">
        <v>6</v>
      </c>
      <c r="B5" s="1" t="s">
        <v>16</v>
      </c>
      <c r="C5" s="1" t="str">
        <f>TEXT("F17001005005","00000")</f>
        <v>F17001005005</v>
      </c>
      <c r="D5" s="1" t="s">
        <v>21</v>
      </c>
      <c r="E5" s="1">
        <v>8457052757</v>
      </c>
      <c r="F5" s="1">
        <v>558</v>
      </c>
    </row>
    <row r="6" spans="1:6" ht="33.75" customHeight="1">
      <c r="A6" s="1" t="s">
        <v>15</v>
      </c>
      <c r="B6" s="1" t="s">
        <v>16</v>
      </c>
      <c r="C6" s="1" t="str">
        <f>TEXT("F17063005011","00000")</f>
        <v>F17063005011</v>
      </c>
      <c r="D6" s="1" t="s">
        <v>22</v>
      </c>
      <c r="E6" s="1">
        <v>8596950545</v>
      </c>
      <c r="F6" s="1">
        <v>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10" sqref="B10"/>
    </sheetView>
  </sheetViews>
  <sheetFormatPr defaultRowHeight="15"/>
  <cols>
    <col min="1" max="1" width="24.42578125" customWidth="1"/>
    <col min="2" max="2" width="15" customWidth="1"/>
    <col min="3" max="3" width="15.5703125" customWidth="1"/>
    <col min="4" max="4" width="17.7109375" customWidth="1"/>
    <col min="5" max="5" width="15.140625" customWidth="1"/>
    <col min="6" max="6" width="7.42578125" customWidth="1"/>
  </cols>
  <sheetData>
    <row r="1" spans="1:6" ht="37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2.25" customHeight="1">
      <c r="A2" s="1" t="s">
        <v>23</v>
      </c>
      <c r="B2" s="1" t="s">
        <v>24</v>
      </c>
      <c r="C2" s="1" t="str">
        <f>TEXT("L18012008005","00000")</f>
        <v>L18012008005</v>
      </c>
      <c r="D2" s="1" t="s">
        <v>25</v>
      </c>
      <c r="E2" s="1">
        <v>8596914769</v>
      </c>
      <c r="F2" s="1">
        <v>607</v>
      </c>
    </row>
    <row r="3" spans="1:6" ht="32.25" customHeight="1">
      <c r="A3" s="1" t="s">
        <v>26</v>
      </c>
      <c r="B3" s="1" t="s">
        <v>24</v>
      </c>
      <c r="C3" s="1" t="str">
        <f>TEXT("L18158008001","00000")</f>
        <v>L18158008001</v>
      </c>
      <c r="D3" s="1" t="s">
        <v>27</v>
      </c>
      <c r="E3" s="1">
        <v>9776860802</v>
      </c>
      <c r="F3" s="1">
        <v>592</v>
      </c>
    </row>
    <row r="4" spans="1:6" ht="32.25" customHeight="1">
      <c r="A4" s="1" t="s">
        <v>28</v>
      </c>
      <c r="B4" s="1" t="s">
        <v>24</v>
      </c>
      <c r="C4" s="1" t="str">
        <f>TEXT("F17013008009","00000")</f>
        <v>F17013008009</v>
      </c>
      <c r="D4" s="1" t="s">
        <v>29</v>
      </c>
      <c r="E4" s="1">
        <v>9853277697</v>
      </c>
      <c r="F4" s="1">
        <v>588</v>
      </c>
    </row>
    <row r="5" spans="1:6" ht="32.25" customHeight="1">
      <c r="A5" s="1" t="s">
        <v>23</v>
      </c>
      <c r="B5" s="1" t="s">
        <v>24</v>
      </c>
      <c r="C5" s="1" t="str">
        <f>TEXT("F17012008017","00000")</f>
        <v>F17012008017</v>
      </c>
      <c r="D5" s="1" t="s">
        <v>30</v>
      </c>
      <c r="E5" s="1">
        <v>7682074249</v>
      </c>
      <c r="F5" s="1">
        <v>586</v>
      </c>
    </row>
    <row r="6" spans="1:6" ht="32.25" customHeight="1">
      <c r="A6" s="1" t="s">
        <v>23</v>
      </c>
      <c r="B6" s="1" t="s">
        <v>24</v>
      </c>
      <c r="C6" s="1" t="str">
        <f>TEXT("F17012008022","00000")</f>
        <v>F17012008022</v>
      </c>
      <c r="D6" s="1" t="s">
        <v>31</v>
      </c>
      <c r="E6" s="1">
        <v>9937587989</v>
      </c>
      <c r="F6" s="1">
        <v>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G3" sqref="G3"/>
    </sheetView>
  </sheetViews>
  <sheetFormatPr defaultRowHeight="15"/>
  <cols>
    <col min="1" max="1" width="29.28515625" customWidth="1"/>
    <col min="2" max="2" width="14.42578125" customWidth="1"/>
    <col min="3" max="3" width="16.42578125" customWidth="1"/>
    <col min="4" max="4" width="21.28515625" customWidth="1"/>
    <col min="5" max="5" width="14.5703125" customWidth="1"/>
  </cols>
  <sheetData>
    <row r="1" spans="1:6" ht="38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33" customHeight="1">
      <c r="A2" s="2" t="s">
        <v>32</v>
      </c>
      <c r="B2" s="2" t="s">
        <v>33</v>
      </c>
      <c r="C2" s="2" t="str">
        <f>TEXT("F17004001048","00000")</f>
        <v>F17004001048</v>
      </c>
      <c r="D2" s="2" t="s">
        <v>34</v>
      </c>
      <c r="E2" s="2">
        <v>9938144077</v>
      </c>
      <c r="F2" s="2">
        <v>681</v>
      </c>
    </row>
    <row r="3" spans="1:6" ht="33" customHeight="1">
      <c r="A3" s="2" t="s">
        <v>35</v>
      </c>
      <c r="B3" s="2" t="s">
        <v>33</v>
      </c>
      <c r="C3" s="2" t="str">
        <f>TEXT("F17021001031","00000")</f>
        <v>F17021001031</v>
      </c>
      <c r="D3" s="2" t="s">
        <v>36</v>
      </c>
      <c r="E3" s="2">
        <v>7050140576</v>
      </c>
      <c r="F3" s="2">
        <v>660</v>
      </c>
    </row>
    <row r="4" spans="1:6" ht="33" customHeight="1">
      <c r="A4" s="2" t="s">
        <v>37</v>
      </c>
      <c r="B4" s="2" t="s">
        <v>33</v>
      </c>
      <c r="C4" s="2" t="str">
        <f>TEXT("F16007001023","00000")</f>
        <v>F16007001023</v>
      </c>
      <c r="D4" s="2" t="s">
        <v>38</v>
      </c>
      <c r="E4" s="2">
        <v>9658158202</v>
      </c>
      <c r="F4" s="2">
        <v>650</v>
      </c>
    </row>
    <row r="5" spans="1:6" ht="33" customHeight="1">
      <c r="A5" s="2" t="s">
        <v>39</v>
      </c>
      <c r="B5" s="2" t="s">
        <v>33</v>
      </c>
      <c r="C5" s="2" t="str">
        <f>TEXT("F17070001022","00000")</f>
        <v>F17070001022</v>
      </c>
      <c r="D5" s="2" t="s">
        <v>40</v>
      </c>
      <c r="E5" s="2">
        <v>9583704149</v>
      </c>
      <c r="F5" s="2">
        <v>648</v>
      </c>
    </row>
    <row r="6" spans="1:6" ht="33" customHeight="1">
      <c r="A6" s="2" t="s">
        <v>32</v>
      </c>
      <c r="B6" s="2" t="s">
        <v>33</v>
      </c>
      <c r="C6" s="2" t="str">
        <f>TEXT("F17004001040","00000")</f>
        <v>F17004001040</v>
      </c>
      <c r="D6" s="2" t="s">
        <v>41</v>
      </c>
      <c r="E6" s="2">
        <v>9668126691</v>
      </c>
      <c r="F6" s="2">
        <v>640</v>
      </c>
    </row>
    <row r="7" spans="1:6" ht="33" customHeight="1">
      <c r="A7" s="2" t="s">
        <v>42</v>
      </c>
      <c r="B7" s="2" t="s">
        <v>33</v>
      </c>
      <c r="C7" s="2" t="str">
        <f>TEXT("F17125001062","00000")</f>
        <v>F17125001062</v>
      </c>
      <c r="D7" s="2" t="s">
        <v>43</v>
      </c>
      <c r="E7" s="2">
        <v>9938071506</v>
      </c>
      <c r="F7" s="2">
        <v>639</v>
      </c>
    </row>
    <row r="8" spans="1:6" ht="33" customHeight="1">
      <c r="A8" s="2" t="s">
        <v>6</v>
      </c>
      <c r="B8" s="2" t="s">
        <v>33</v>
      </c>
      <c r="C8" s="2" t="str">
        <f>TEXT("F17001001058","00000")</f>
        <v>F17001001058</v>
      </c>
      <c r="D8" s="2" t="s">
        <v>44</v>
      </c>
      <c r="E8" s="2">
        <v>9938725996</v>
      </c>
      <c r="F8" s="2">
        <v>637</v>
      </c>
    </row>
    <row r="9" spans="1:6" ht="33" customHeight="1">
      <c r="A9" s="2" t="s">
        <v>6</v>
      </c>
      <c r="B9" s="2" t="s">
        <v>33</v>
      </c>
      <c r="C9" s="2" t="str">
        <f>TEXT("F17001001090","00000")</f>
        <v>F17001001090</v>
      </c>
      <c r="D9" s="2" t="s">
        <v>45</v>
      </c>
      <c r="E9" s="2">
        <v>9556937643</v>
      </c>
      <c r="F9" s="2">
        <v>637</v>
      </c>
    </row>
    <row r="10" spans="1:6" ht="33" customHeight="1">
      <c r="A10" s="2" t="s">
        <v>46</v>
      </c>
      <c r="B10" s="2" t="s">
        <v>33</v>
      </c>
      <c r="C10" s="2" t="str">
        <f>TEXT("F17028001038","00000")</f>
        <v>F17028001038</v>
      </c>
      <c r="D10" s="2" t="s">
        <v>47</v>
      </c>
      <c r="E10" s="2">
        <v>8179965509</v>
      </c>
      <c r="F10" s="2">
        <v>635</v>
      </c>
    </row>
    <row r="11" spans="1:6" ht="33" customHeight="1">
      <c r="A11" s="2" t="s">
        <v>6</v>
      </c>
      <c r="B11" s="2" t="s">
        <v>33</v>
      </c>
      <c r="C11" s="2" t="str">
        <f>TEXT("F17001001005","00000")</f>
        <v>F17001001005</v>
      </c>
      <c r="D11" s="2" t="s">
        <v>48</v>
      </c>
      <c r="E11" s="2">
        <v>9938060736</v>
      </c>
      <c r="F11" s="2">
        <v>634</v>
      </c>
    </row>
    <row r="12" spans="1:6" ht="33" customHeight="1">
      <c r="A12" s="2" t="s">
        <v>49</v>
      </c>
      <c r="B12" s="2" t="s">
        <v>33</v>
      </c>
      <c r="C12" s="2" t="str">
        <f>TEXT("L18091001004","00000")</f>
        <v>L18091001004</v>
      </c>
      <c r="D12" s="2" t="s">
        <v>50</v>
      </c>
      <c r="E12" s="2">
        <v>8457061390</v>
      </c>
      <c r="F12" s="2">
        <v>630</v>
      </c>
    </row>
    <row r="13" spans="1:6" ht="33" customHeight="1">
      <c r="A13" s="2" t="s">
        <v>32</v>
      </c>
      <c r="B13" s="2" t="s">
        <v>33</v>
      </c>
      <c r="C13" s="2" t="str">
        <f>TEXT("F17004001006","00000")</f>
        <v>F17004001006</v>
      </c>
      <c r="D13" s="2" t="s">
        <v>51</v>
      </c>
      <c r="E13" s="2">
        <v>7750097136</v>
      </c>
      <c r="F13" s="2">
        <v>628</v>
      </c>
    </row>
    <row r="14" spans="1:6" ht="33" customHeight="1">
      <c r="A14" s="2" t="s">
        <v>23</v>
      </c>
      <c r="B14" s="2" t="s">
        <v>33</v>
      </c>
      <c r="C14" s="2" t="str">
        <f>TEXT("F17012001048","00000")</f>
        <v>F17012001048</v>
      </c>
      <c r="D14" s="2" t="s">
        <v>52</v>
      </c>
      <c r="E14" s="2">
        <v>9337744384</v>
      </c>
      <c r="F14" s="2">
        <v>628</v>
      </c>
    </row>
    <row r="15" spans="1:6" ht="33" customHeight="1">
      <c r="A15" s="2" t="s">
        <v>53</v>
      </c>
      <c r="B15" s="2" t="s">
        <v>33</v>
      </c>
      <c r="C15" s="2" t="str">
        <f>TEXT("F17002001069","00000")</f>
        <v>F17002001069</v>
      </c>
      <c r="D15" s="2" t="s">
        <v>54</v>
      </c>
      <c r="E15" s="2">
        <v>8895742955</v>
      </c>
      <c r="F15" s="2">
        <v>627</v>
      </c>
    </row>
    <row r="16" spans="1:6" ht="33" customHeight="1">
      <c r="A16" s="2" t="s">
        <v>42</v>
      </c>
      <c r="B16" s="2" t="s">
        <v>33</v>
      </c>
      <c r="C16" s="2" t="str">
        <f>TEXT("F17125001040","00000")</f>
        <v>F17125001040</v>
      </c>
      <c r="D16" s="2" t="s">
        <v>55</v>
      </c>
      <c r="E16" s="2">
        <v>9938789412</v>
      </c>
      <c r="F16" s="2">
        <v>625</v>
      </c>
    </row>
    <row r="17" spans="1:6" ht="33" customHeight="1">
      <c r="A17" s="2" t="s">
        <v>56</v>
      </c>
      <c r="B17" s="2" t="s">
        <v>33</v>
      </c>
      <c r="C17" s="2" t="str">
        <f>TEXT("F17005001040","00000")</f>
        <v>F17005001040</v>
      </c>
      <c r="D17" s="2" t="s">
        <v>57</v>
      </c>
      <c r="E17" s="2">
        <v>8456958999</v>
      </c>
      <c r="F17" s="2">
        <v>624</v>
      </c>
    </row>
    <row r="18" spans="1:6" ht="33" customHeight="1">
      <c r="A18" s="2" t="s">
        <v>58</v>
      </c>
      <c r="B18" s="2" t="s">
        <v>33</v>
      </c>
      <c r="C18" s="2" t="str">
        <f>TEXT("F17100001020","00000")</f>
        <v>F17100001020</v>
      </c>
      <c r="D18" s="2" t="s">
        <v>59</v>
      </c>
      <c r="E18" s="2">
        <v>9556529182</v>
      </c>
      <c r="F18" s="2">
        <v>624</v>
      </c>
    </row>
    <row r="19" spans="1:6" ht="33" customHeight="1">
      <c r="A19" s="2" t="s">
        <v>60</v>
      </c>
      <c r="B19" s="2" t="s">
        <v>33</v>
      </c>
      <c r="C19" s="2" t="str">
        <f>TEXT("L18111001003","00000")</f>
        <v>L18111001003</v>
      </c>
      <c r="D19" s="2" t="s">
        <v>61</v>
      </c>
      <c r="E19" s="2">
        <v>9090767745</v>
      </c>
      <c r="F19" s="2">
        <v>623</v>
      </c>
    </row>
    <row r="20" spans="1:6" ht="33" customHeight="1">
      <c r="A20" s="2" t="s">
        <v>23</v>
      </c>
      <c r="B20" s="2" t="s">
        <v>33</v>
      </c>
      <c r="C20" s="2" t="str">
        <f>TEXT("F17012001038","00000")</f>
        <v>F17012001038</v>
      </c>
      <c r="D20" s="2" t="s">
        <v>62</v>
      </c>
      <c r="E20" s="2">
        <v>9777759854</v>
      </c>
      <c r="F20" s="2">
        <v>622</v>
      </c>
    </row>
    <row r="21" spans="1:6" ht="33" customHeight="1">
      <c r="A21" s="2" t="s">
        <v>63</v>
      </c>
      <c r="B21" s="2" t="s">
        <v>33</v>
      </c>
      <c r="C21" s="2" t="str">
        <f>TEXT("F17128001013","00000")</f>
        <v>F17128001013</v>
      </c>
      <c r="D21" s="2" t="s">
        <v>64</v>
      </c>
      <c r="E21" s="2">
        <v>9178141579</v>
      </c>
      <c r="F21" s="2">
        <v>622</v>
      </c>
    </row>
    <row r="22" spans="1:6" ht="33" customHeight="1">
      <c r="A22" s="2" t="s">
        <v>6</v>
      </c>
      <c r="B22" s="2" t="s">
        <v>33</v>
      </c>
      <c r="C22" s="2" t="str">
        <f>TEXT("F17001001082","00000")</f>
        <v>F17001001082</v>
      </c>
      <c r="D22" s="2" t="s">
        <v>65</v>
      </c>
      <c r="E22" s="2">
        <v>8658982186</v>
      </c>
      <c r="F22" s="2">
        <v>620</v>
      </c>
    </row>
    <row r="23" spans="1:6" ht="33" customHeight="1">
      <c r="A23" s="2" t="s">
        <v>66</v>
      </c>
      <c r="B23" s="2" t="s">
        <v>33</v>
      </c>
      <c r="C23" s="2" t="str">
        <f>TEXT("F17132001045","00000")</f>
        <v>F17132001045</v>
      </c>
      <c r="D23" s="2" t="s">
        <v>67</v>
      </c>
      <c r="E23" s="2">
        <v>9861437505</v>
      </c>
      <c r="F23" s="2">
        <v>620</v>
      </c>
    </row>
    <row r="24" spans="1:6" ht="33" customHeight="1">
      <c r="A24" s="2" t="s">
        <v>28</v>
      </c>
      <c r="B24" s="2" t="s">
        <v>33</v>
      </c>
      <c r="C24" s="2" t="str">
        <f>TEXT("F17013001042","00000")</f>
        <v>F17013001042</v>
      </c>
      <c r="D24" s="2" t="s">
        <v>68</v>
      </c>
      <c r="E24" s="2">
        <v>8598905816</v>
      </c>
      <c r="F24" s="2">
        <v>619</v>
      </c>
    </row>
    <row r="25" spans="1:6" ht="33" customHeight="1">
      <c r="A25" s="2" t="s">
        <v>28</v>
      </c>
      <c r="B25" s="2" t="s">
        <v>33</v>
      </c>
      <c r="C25" s="2" t="str">
        <f>TEXT("F17013001033","00000")</f>
        <v>F17013001033</v>
      </c>
      <c r="D25" s="2" t="s">
        <v>69</v>
      </c>
      <c r="E25" s="2">
        <v>9861252309</v>
      </c>
      <c r="F25" s="2">
        <v>617</v>
      </c>
    </row>
    <row r="26" spans="1:6" ht="33" customHeight="1">
      <c r="A26" s="2" t="s">
        <v>53</v>
      </c>
      <c r="B26" s="2" t="s">
        <v>33</v>
      </c>
      <c r="C26" s="2" t="str">
        <f>TEXT("F17002001061","00000")</f>
        <v>F17002001061</v>
      </c>
      <c r="D26" s="2" t="s">
        <v>70</v>
      </c>
      <c r="E26" s="2">
        <v>9438353022</v>
      </c>
      <c r="F26" s="2">
        <v>616</v>
      </c>
    </row>
    <row r="27" spans="1:6" ht="33" customHeight="1">
      <c r="A27" s="2" t="s">
        <v>37</v>
      </c>
      <c r="B27" s="2" t="s">
        <v>33</v>
      </c>
      <c r="C27" s="2" t="str">
        <f>TEXT("F17007002015","00000")</f>
        <v>F17007002015</v>
      </c>
      <c r="D27" s="2" t="s">
        <v>71</v>
      </c>
      <c r="E27" s="2">
        <v>9437114593</v>
      </c>
      <c r="F27" s="2">
        <v>616</v>
      </c>
    </row>
    <row r="28" spans="1:6" ht="33" customHeight="1">
      <c r="A28" s="2" t="s">
        <v>72</v>
      </c>
      <c r="B28" s="2" t="s">
        <v>33</v>
      </c>
      <c r="C28" s="2" t="str">
        <f>TEXT("F17024001002","00000")</f>
        <v>F17024001002</v>
      </c>
      <c r="D28" s="2" t="s">
        <v>73</v>
      </c>
      <c r="E28" s="2">
        <v>8018772801</v>
      </c>
      <c r="F28" s="2">
        <v>616</v>
      </c>
    </row>
    <row r="29" spans="1:6" ht="33" customHeight="1">
      <c r="A29" s="2" t="s">
        <v>74</v>
      </c>
      <c r="B29" s="2" t="s">
        <v>33</v>
      </c>
      <c r="C29" s="2" t="str">
        <f>TEXT("F17018001081","00000")</f>
        <v>F17018001081</v>
      </c>
      <c r="D29" s="2" t="s">
        <v>75</v>
      </c>
      <c r="E29" s="2">
        <v>7606061313</v>
      </c>
      <c r="F29" s="2">
        <v>615</v>
      </c>
    </row>
    <row r="30" spans="1:6" ht="33" customHeight="1">
      <c r="A30" s="2" t="s">
        <v>76</v>
      </c>
      <c r="B30" s="2" t="s">
        <v>33</v>
      </c>
      <c r="C30" s="2" t="str">
        <f>TEXT("F17117001039","00000")</f>
        <v>F17117001039</v>
      </c>
      <c r="D30" s="2" t="s">
        <v>77</v>
      </c>
      <c r="E30" s="2">
        <v>9078012167</v>
      </c>
      <c r="F30" s="2">
        <v>615</v>
      </c>
    </row>
    <row r="31" spans="1:6" ht="33" customHeight="1">
      <c r="A31" s="2" t="s">
        <v>78</v>
      </c>
      <c r="B31" s="2" t="s">
        <v>33</v>
      </c>
      <c r="C31" s="2" t="str">
        <f>TEXT("L18060001005","00000")</f>
        <v>L18060001005</v>
      </c>
      <c r="D31" s="2" t="s">
        <v>79</v>
      </c>
      <c r="E31" s="2">
        <v>9178656024</v>
      </c>
      <c r="F31" s="2">
        <v>615</v>
      </c>
    </row>
    <row r="32" spans="1:6" ht="33" customHeight="1">
      <c r="A32" s="2" t="s">
        <v>49</v>
      </c>
      <c r="B32" s="2" t="s">
        <v>33</v>
      </c>
      <c r="C32" s="2" t="str">
        <f>TEXT("L18091001003","00000")</f>
        <v>L18091001003</v>
      </c>
      <c r="D32" s="2" t="s">
        <v>80</v>
      </c>
      <c r="E32" s="2">
        <v>9937784659</v>
      </c>
      <c r="F32" s="2">
        <v>615</v>
      </c>
    </row>
    <row r="33" spans="1:6" ht="33" customHeight="1">
      <c r="A33" s="2" t="s">
        <v>72</v>
      </c>
      <c r="B33" s="2" t="s">
        <v>33</v>
      </c>
      <c r="C33" s="2" t="str">
        <f>TEXT("F17024001060","00000")</f>
        <v>F17024001060</v>
      </c>
      <c r="D33" s="2" t="s">
        <v>81</v>
      </c>
      <c r="E33" s="2">
        <v>8967490837</v>
      </c>
      <c r="F33" s="2">
        <v>614</v>
      </c>
    </row>
    <row r="34" spans="1:6" ht="33" customHeight="1">
      <c r="A34" s="2" t="s">
        <v>82</v>
      </c>
      <c r="B34" s="2" t="s">
        <v>33</v>
      </c>
      <c r="C34" s="2" t="str">
        <f>TEXT("F17042001020","00000")</f>
        <v>F17042001020</v>
      </c>
      <c r="D34" s="2" t="s">
        <v>83</v>
      </c>
      <c r="E34" s="2">
        <v>9437865349</v>
      </c>
      <c r="F34" s="2">
        <v>614</v>
      </c>
    </row>
    <row r="35" spans="1:6" ht="33" customHeight="1">
      <c r="A35" s="2" t="s">
        <v>60</v>
      </c>
      <c r="B35" s="2" t="s">
        <v>33</v>
      </c>
      <c r="C35" s="2" t="str">
        <f>TEXT("F17111001082","00000")</f>
        <v>F17111001082</v>
      </c>
      <c r="D35" s="2" t="s">
        <v>84</v>
      </c>
      <c r="E35" s="2">
        <v>7205817903</v>
      </c>
      <c r="F35" s="2">
        <v>614</v>
      </c>
    </row>
    <row r="36" spans="1:6" ht="33" customHeight="1">
      <c r="A36" s="2" t="s">
        <v>28</v>
      </c>
      <c r="B36" s="2" t="s">
        <v>33</v>
      </c>
      <c r="C36" s="2" t="str">
        <f>TEXT("F17013001039","00000")</f>
        <v>F17013001039</v>
      </c>
      <c r="D36" s="2" t="s">
        <v>85</v>
      </c>
      <c r="E36" s="2">
        <v>7377092730</v>
      </c>
      <c r="F36" s="2">
        <v>610</v>
      </c>
    </row>
    <row r="37" spans="1:6" ht="33" customHeight="1">
      <c r="A37" s="2" t="s">
        <v>86</v>
      </c>
      <c r="B37" s="2" t="s">
        <v>33</v>
      </c>
      <c r="C37" s="2" t="str">
        <f>TEXT("F17011001003","00000")</f>
        <v>F17011001003</v>
      </c>
      <c r="D37" s="2" t="s">
        <v>87</v>
      </c>
      <c r="E37" s="2">
        <v>9090677475</v>
      </c>
      <c r="F37" s="2">
        <v>609</v>
      </c>
    </row>
    <row r="38" spans="1:6" ht="33" customHeight="1">
      <c r="A38" s="2" t="s">
        <v>88</v>
      </c>
      <c r="B38" s="2" t="s">
        <v>33</v>
      </c>
      <c r="C38" s="2" t="str">
        <f>TEXT("L18114001002","00000")</f>
        <v>L18114001002</v>
      </c>
      <c r="D38" s="2" t="s">
        <v>89</v>
      </c>
      <c r="E38" s="2">
        <v>9776490097</v>
      </c>
      <c r="F38" s="2">
        <v>607</v>
      </c>
    </row>
    <row r="39" spans="1:6" ht="33" customHeight="1">
      <c r="A39" s="2" t="s">
        <v>88</v>
      </c>
      <c r="B39" s="2" t="s">
        <v>33</v>
      </c>
      <c r="C39" s="2" t="str">
        <f>TEXT("F17114001046","00000")</f>
        <v>F17114001046</v>
      </c>
      <c r="D39" s="2" t="s">
        <v>90</v>
      </c>
      <c r="E39" s="2">
        <v>7749939249</v>
      </c>
      <c r="F39" s="2">
        <v>606</v>
      </c>
    </row>
    <row r="40" spans="1:6" ht="33" customHeight="1">
      <c r="A40" s="2" t="s">
        <v>91</v>
      </c>
      <c r="B40" s="2" t="s">
        <v>33</v>
      </c>
      <c r="C40" s="2" t="str">
        <f>TEXT("F17154001044","00000")</f>
        <v>F17154001044</v>
      </c>
      <c r="D40" s="2" t="s">
        <v>92</v>
      </c>
      <c r="E40" s="2">
        <v>9114056078</v>
      </c>
      <c r="F40" s="2">
        <v>606</v>
      </c>
    </row>
    <row r="41" spans="1:6" ht="33" customHeight="1">
      <c r="A41" s="2" t="s">
        <v>46</v>
      </c>
      <c r="B41" s="2" t="s">
        <v>33</v>
      </c>
      <c r="C41" s="2" t="str">
        <f>TEXT("F17028001076","00000")</f>
        <v>F17028001076</v>
      </c>
      <c r="D41" s="2" t="s">
        <v>93</v>
      </c>
      <c r="E41" s="2">
        <v>7787009904</v>
      </c>
      <c r="F41" s="2">
        <v>605</v>
      </c>
    </row>
    <row r="42" spans="1:6" ht="33" customHeight="1">
      <c r="A42" s="2" t="s">
        <v>94</v>
      </c>
      <c r="B42" s="2" t="s">
        <v>33</v>
      </c>
      <c r="C42" s="2" t="str">
        <f>TEXT("F17048001012","00000")</f>
        <v>F17048001012</v>
      </c>
      <c r="D42" s="2" t="s">
        <v>95</v>
      </c>
      <c r="E42" s="2">
        <v>8895498799</v>
      </c>
      <c r="F42" s="2">
        <v>604</v>
      </c>
    </row>
    <row r="43" spans="1:6" ht="33" customHeight="1">
      <c r="A43" s="2" t="s">
        <v>6</v>
      </c>
      <c r="B43" s="2" t="s">
        <v>33</v>
      </c>
      <c r="C43" s="2" t="str">
        <f>TEXT("L18001001018","00000")</f>
        <v>L18001001018</v>
      </c>
      <c r="D43" s="2" t="s">
        <v>96</v>
      </c>
      <c r="E43" s="2">
        <v>8950169382</v>
      </c>
      <c r="F43" s="2">
        <v>604</v>
      </c>
    </row>
    <row r="44" spans="1:6" ht="33" customHeight="1">
      <c r="A44" s="2" t="s">
        <v>97</v>
      </c>
      <c r="B44" s="2" t="s">
        <v>33</v>
      </c>
      <c r="C44" s="2" t="str">
        <f>TEXT("F17054001039","00000")</f>
        <v>F17054001039</v>
      </c>
      <c r="D44" s="2" t="s">
        <v>98</v>
      </c>
      <c r="E44" s="2">
        <v>9937214976</v>
      </c>
      <c r="F44" s="2">
        <v>603</v>
      </c>
    </row>
    <row r="45" spans="1:6" ht="33" customHeight="1">
      <c r="A45" s="2" t="s">
        <v>99</v>
      </c>
      <c r="B45" s="2" t="s">
        <v>33</v>
      </c>
      <c r="C45" s="2" t="str">
        <f>TEXT("L18026001003","00000")</f>
        <v>L18026001003</v>
      </c>
      <c r="D45" s="2" t="s">
        <v>100</v>
      </c>
      <c r="E45" s="2">
        <v>9439941139</v>
      </c>
      <c r="F45" s="2">
        <v>603</v>
      </c>
    </row>
    <row r="46" spans="1:6" ht="33" customHeight="1">
      <c r="A46" s="2" t="s">
        <v>32</v>
      </c>
      <c r="B46" s="2" t="s">
        <v>33</v>
      </c>
      <c r="C46" s="2" t="str">
        <f>TEXT("F17004001007","00000")</f>
        <v>F17004001007</v>
      </c>
      <c r="D46" s="2" t="s">
        <v>101</v>
      </c>
      <c r="E46" s="2">
        <v>9861537388</v>
      </c>
      <c r="F46" s="2">
        <v>602</v>
      </c>
    </row>
    <row r="47" spans="1:6" ht="33" customHeight="1">
      <c r="A47" s="2" t="s">
        <v>46</v>
      </c>
      <c r="B47" s="2" t="s">
        <v>33</v>
      </c>
      <c r="C47" s="2" t="str">
        <f>TEXT("F17028001001","00000")</f>
        <v>F17028001001</v>
      </c>
      <c r="D47" s="2" t="s">
        <v>102</v>
      </c>
      <c r="E47" s="2">
        <v>7325866210</v>
      </c>
      <c r="F47" s="2">
        <v>602</v>
      </c>
    </row>
    <row r="48" spans="1:6" ht="33" customHeight="1">
      <c r="A48" s="2" t="s">
        <v>18</v>
      </c>
      <c r="B48" s="2" t="s">
        <v>33</v>
      </c>
      <c r="C48" s="2" t="str">
        <f>TEXT("F17096001032","00000")</f>
        <v>F17096001032</v>
      </c>
      <c r="D48" s="2" t="s">
        <v>103</v>
      </c>
      <c r="E48" s="2">
        <v>9078122337</v>
      </c>
      <c r="F48" s="2">
        <v>601</v>
      </c>
    </row>
    <row r="49" spans="1:6" ht="33" customHeight="1">
      <c r="A49" s="2" t="s">
        <v>6</v>
      </c>
      <c r="B49" s="2" t="s">
        <v>33</v>
      </c>
      <c r="C49" s="2" t="str">
        <f>TEXT("F17001001023","00000")</f>
        <v>F17001001023</v>
      </c>
      <c r="D49" s="2" t="s">
        <v>104</v>
      </c>
      <c r="E49" s="2">
        <v>9437020031</v>
      </c>
      <c r="F49" s="2">
        <v>600</v>
      </c>
    </row>
    <row r="50" spans="1:6" ht="33" customHeight="1">
      <c r="A50" s="2" t="s">
        <v>105</v>
      </c>
      <c r="B50" s="2" t="s">
        <v>33</v>
      </c>
      <c r="C50" s="2" t="str">
        <f>TEXT("F17035001005","00000")</f>
        <v>F17035001005</v>
      </c>
      <c r="D50" s="2" t="s">
        <v>106</v>
      </c>
      <c r="E50" s="2">
        <v>9437393283</v>
      </c>
      <c r="F50" s="2">
        <v>599</v>
      </c>
    </row>
    <row r="51" spans="1:6" ht="33" customHeight="1">
      <c r="A51" s="2" t="s">
        <v>78</v>
      </c>
      <c r="B51" s="2" t="s">
        <v>33</v>
      </c>
      <c r="C51" s="2" t="str">
        <f>TEXT("F17060001006","00000")</f>
        <v>F17060001006</v>
      </c>
      <c r="D51" s="2" t="s">
        <v>107</v>
      </c>
      <c r="E51" s="2">
        <v>7894961032</v>
      </c>
      <c r="F51" s="2">
        <v>598</v>
      </c>
    </row>
    <row r="52" spans="1:6" ht="33" customHeight="1">
      <c r="A52" s="2" t="s">
        <v>49</v>
      </c>
      <c r="B52" s="2" t="s">
        <v>33</v>
      </c>
      <c r="C52" s="2" t="str">
        <f>TEXT("F17091001028","00000")</f>
        <v>F17091001028</v>
      </c>
      <c r="D52" s="2" t="s">
        <v>108</v>
      </c>
      <c r="E52" s="2">
        <v>7609033486</v>
      </c>
      <c r="F52" s="2">
        <v>598</v>
      </c>
    </row>
    <row r="53" spans="1:6" ht="33" customHeight="1">
      <c r="A53" s="2" t="s">
        <v>109</v>
      </c>
      <c r="B53" s="2" t="s">
        <v>33</v>
      </c>
      <c r="C53" s="2" t="str">
        <f>TEXT("F17009001016","00000")</f>
        <v>F17009001016</v>
      </c>
      <c r="D53" s="2" t="s">
        <v>110</v>
      </c>
      <c r="E53" s="2">
        <v>8984228462</v>
      </c>
      <c r="F53" s="2">
        <v>597</v>
      </c>
    </row>
    <row r="54" spans="1:6" ht="33" customHeight="1">
      <c r="A54" s="2" t="s">
        <v>49</v>
      </c>
      <c r="B54" s="2" t="s">
        <v>33</v>
      </c>
      <c r="C54" s="2" t="str">
        <f>TEXT("F17091001036","00000")</f>
        <v>F17091001036</v>
      </c>
      <c r="D54" s="2" t="s">
        <v>111</v>
      </c>
      <c r="E54" s="2">
        <v>9776753894</v>
      </c>
      <c r="F54" s="2">
        <v>597</v>
      </c>
    </row>
    <row r="55" spans="1:6" ht="33" customHeight="1">
      <c r="A55" s="2" t="s">
        <v>60</v>
      </c>
      <c r="B55" s="2" t="s">
        <v>33</v>
      </c>
      <c r="C55" s="2" t="str">
        <f>TEXT("F17111001010","00000")</f>
        <v>F17111001010</v>
      </c>
      <c r="D55" s="2" t="s">
        <v>112</v>
      </c>
      <c r="E55" s="2">
        <v>8658438738</v>
      </c>
      <c r="F55" s="2">
        <v>597</v>
      </c>
    </row>
    <row r="56" spans="1:6" ht="33" customHeight="1">
      <c r="A56" s="2" t="s">
        <v>113</v>
      </c>
      <c r="B56" s="2" t="s">
        <v>33</v>
      </c>
      <c r="C56" s="2" t="str">
        <f>TEXT("F17019001027","00000")</f>
        <v>F17019001027</v>
      </c>
      <c r="D56" s="2" t="s">
        <v>114</v>
      </c>
      <c r="E56" s="2">
        <v>9438388739</v>
      </c>
      <c r="F56" s="2">
        <v>596</v>
      </c>
    </row>
    <row r="57" spans="1:6" ht="33" customHeight="1">
      <c r="A57" s="2" t="s">
        <v>115</v>
      </c>
      <c r="B57" s="2" t="s">
        <v>33</v>
      </c>
      <c r="C57" s="2" t="str">
        <f>TEXT("F17049001009","00000")</f>
        <v>F17049001009</v>
      </c>
      <c r="D57" s="2" t="s">
        <v>116</v>
      </c>
      <c r="E57" s="2">
        <v>9692317163</v>
      </c>
      <c r="F57" s="2">
        <v>594</v>
      </c>
    </row>
    <row r="58" spans="1:6" ht="33" customHeight="1">
      <c r="A58" s="2" t="s">
        <v>23</v>
      </c>
      <c r="B58" s="2" t="s">
        <v>33</v>
      </c>
      <c r="C58" s="2" t="str">
        <f>TEXT("F17012001029","00000")</f>
        <v>F17012001029</v>
      </c>
      <c r="D58" s="2" t="s">
        <v>117</v>
      </c>
      <c r="E58" s="2">
        <v>9090661484</v>
      </c>
      <c r="F58" s="2">
        <v>593</v>
      </c>
    </row>
    <row r="59" spans="1:6" ht="33" customHeight="1">
      <c r="A59" s="2" t="s">
        <v>74</v>
      </c>
      <c r="B59" s="2" t="s">
        <v>33</v>
      </c>
      <c r="C59" s="2" t="str">
        <f>TEXT("F17018001054","00000")</f>
        <v>F17018001054</v>
      </c>
      <c r="D59" s="2" t="s">
        <v>118</v>
      </c>
      <c r="E59" s="2">
        <v>7381410156</v>
      </c>
      <c r="F59" s="2">
        <v>593</v>
      </c>
    </row>
    <row r="60" spans="1:6" ht="33" customHeight="1">
      <c r="A60" s="2" t="s">
        <v>119</v>
      </c>
      <c r="B60" s="2" t="s">
        <v>33</v>
      </c>
      <c r="C60" s="2" t="str">
        <f>TEXT("F17107001043","00000")</f>
        <v>F17107001043</v>
      </c>
      <c r="D60" s="2" t="s">
        <v>120</v>
      </c>
      <c r="E60" s="2">
        <v>8908394071</v>
      </c>
      <c r="F60" s="2">
        <v>593</v>
      </c>
    </row>
    <row r="61" spans="1:6" ht="33" customHeight="1">
      <c r="A61" s="2" t="s">
        <v>15</v>
      </c>
      <c r="B61" s="2" t="s">
        <v>33</v>
      </c>
      <c r="C61" s="2" t="str">
        <f>TEXT("F17063001079","00000")</f>
        <v>F17063001079</v>
      </c>
      <c r="D61" s="2" t="s">
        <v>121</v>
      </c>
      <c r="E61" s="2">
        <v>9238535076</v>
      </c>
      <c r="F61" s="2">
        <v>592</v>
      </c>
    </row>
    <row r="62" spans="1:6" ht="33" customHeight="1">
      <c r="A62" s="2" t="s">
        <v>78</v>
      </c>
      <c r="B62" s="2" t="s">
        <v>33</v>
      </c>
      <c r="C62" s="2" t="str">
        <f>TEXT("L18060001012","00000")</f>
        <v>L18060001012</v>
      </c>
      <c r="D62" s="2" t="s">
        <v>122</v>
      </c>
      <c r="E62" s="2">
        <v>7894575488</v>
      </c>
      <c r="F62" s="2">
        <v>592</v>
      </c>
    </row>
    <row r="63" spans="1:6" ht="33" customHeight="1">
      <c r="A63" s="2" t="s">
        <v>97</v>
      </c>
      <c r="B63" s="2" t="s">
        <v>33</v>
      </c>
      <c r="C63" s="2" t="str">
        <f>TEXT("F17054001022","00000")</f>
        <v>F17054001022</v>
      </c>
      <c r="D63" s="2" t="s">
        <v>123</v>
      </c>
      <c r="E63" s="2">
        <v>9938055961</v>
      </c>
      <c r="F63" s="2">
        <v>591</v>
      </c>
    </row>
    <row r="64" spans="1:6" ht="33" customHeight="1">
      <c r="A64" s="2" t="s">
        <v>124</v>
      </c>
      <c r="B64" s="2" t="s">
        <v>33</v>
      </c>
      <c r="C64" s="2" t="str">
        <f>TEXT("F17075001058","00000")</f>
        <v>F17075001058</v>
      </c>
      <c r="D64" s="2" t="s">
        <v>125</v>
      </c>
      <c r="E64" s="2">
        <v>9861477391</v>
      </c>
      <c r="F64" s="2">
        <v>591</v>
      </c>
    </row>
    <row r="65" spans="1:6" ht="33" customHeight="1">
      <c r="A65" s="2" t="s">
        <v>6</v>
      </c>
      <c r="B65" s="2" t="s">
        <v>33</v>
      </c>
      <c r="C65" s="2" t="str">
        <f>TEXT("F17001001102","00000")</f>
        <v>F17001001102</v>
      </c>
      <c r="D65" s="2" t="s">
        <v>126</v>
      </c>
      <c r="E65" s="2">
        <v>9437228102</v>
      </c>
      <c r="F65" s="2">
        <v>590</v>
      </c>
    </row>
    <row r="66" spans="1:6" ht="33" customHeight="1">
      <c r="A66" s="2" t="s">
        <v>127</v>
      </c>
      <c r="B66" s="2" t="s">
        <v>33</v>
      </c>
      <c r="C66" s="2" t="str">
        <f>TEXT("F17040001019","00000")</f>
        <v>F17040001019</v>
      </c>
      <c r="D66" s="2" t="s">
        <v>128</v>
      </c>
      <c r="E66" s="2">
        <v>9777106742</v>
      </c>
      <c r="F66" s="2">
        <v>590</v>
      </c>
    </row>
    <row r="67" spans="1:6" ht="33" customHeight="1">
      <c r="A67" s="2" t="s">
        <v>127</v>
      </c>
      <c r="B67" s="2" t="s">
        <v>33</v>
      </c>
      <c r="C67" s="2" t="str">
        <f>TEXT("F17040001043","00000")</f>
        <v>F17040001043</v>
      </c>
      <c r="D67" s="2" t="s">
        <v>129</v>
      </c>
      <c r="E67" s="2">
        <v>9937050217</v>
      </c>
      <c r="F67" s="2">
        <v>590</v>
      </c>
    </row>
    <row r="68" spans="1:6" ht="33" customHeight="1">
      <c r="A68" s="2" t="s">
        <v>130</v>
      </c>
      <c r="B68" s="2" t="s">
        <v>33</v>
      </c>
      <c r="C68" s="2" t="str">
        <f>TEXT("F17078001005","00000")</f>
        <v>F17078001005</v>
      </c>
      <c r="D68" s="2" t="s">
        <v>131</v>
      </c>
      <c r="E68" s="2">
        <v>9439797136</v>
      </c>
      <c r="F68" s="2">
        <v>590</v>
      </c>
    </row>
    <row r="69" spans="1:6" ht="33" customHeight="1">
      <c r="A69" s="2" t="s">
        <v>132</v>
      </c>
      <c r="B69" s="2" t="s">
        <v>33</v>
      </c>
      <c r="C69" s="2" t="str">
        <f>TEXT("F17083001047","00000")</f>
        <v>F17083001047</v>
      </c>
      <c r="D69" s="2" t="s">
        <v>133</v>
      </c>
      <c r="E69" s="2">
        <v>9777187364</v>
      </c>
      <c r="F69" s="2">
        <v>590</v>
      </c>
    </row>
    <row r="70" spans="1:6" ht="33" customHeight="1">
      <c r="A70" s="2" t="s">
        <v>49</v>
      </c>
      <c r="B70" s="2" t="s">
        <v>33</v>
      </c>
      <c r="C70" s="2" t="str">
        <f>TEXT("L18091001006","00000")</f>
        <v>L18091001006</v>
      </c>
      <c r="D70" s="2" t="s">
        <v>134</v>
      </c>
      <c r="E70" s="2">
        <v>7894973446</v>
      </c>
      <c r="F70" s="2">
        <v>590</v>
      </c>
    </row>
    <row r="71" spans="1:6" ht="33" customHeight="1">
      <c r="A71" s="2" t="s">
        <v>6</v>
      </c>
      <c r="B71" s="2" t="s">
        <v>33</v>
      </c>
      <c r="C71" s="2" t="str">
        <f>TEXT("F17001001016","00000")</f>
        <v>F17001001016</v>
      </c>
      <c r="D71" s="2" t="s">
        <v>135</v>
      </c>
      <c r="E71" s="2">
        <v>9937531611</v>
      </c>
      <c r="F71" s="2">
        <v>589</v>
      </c>
    </row>
    <row r="72" spans="1:6" ht="33" customHeight="1">
      <c r="A72" s="2" t="s">
        <v>35</v>
      </c>
      <c r="B72" s="2" t="s">
        <v>33</v>
      </c>
      <c r="C72" s="2" t="str">
        <f>TEXT("F17021001010","00000")</f>
        <v>F17021001010</v>
      </c>
      <c r="D72" s="2" t="s">
        <v>136</v>
      </c>
      <c r="E72" s="2">
        <v>7504627256</v>
      </c>
      <c r="F72" s="2">
        <v>589</v>
      </c>
    </row>
    <row r="73" spans="1:6" ht="33" customHeight="1">
      <c r="A73" s="2" t="s">
        <v>23</v>
      </c>
      <c r="B73" s="2" t="s">
        <v>33</v>
      </c>
      <c r="C73" s="2" t="str">
        <f>TEXT("F17012001003","00000")</f>
        <v>F17012001003</v>
      </c>
      <c r="D73" s="2" t="s">
        <v>137</v>
      </c>
      <c r="E73" s="2">
        <v>9114335242</v>
      </c>
      <c r="F73" s="2">
        <v>588</v>
      </c>
    </row>
    <row r="74" spans="1:6" ht="33" customHeight="1">
      <c r="A74" s="2" t="s">
        <v>124</v>
      </c>
      <c r="B74" s="2" t="s">
        <v>33</v>
      </c>
      <c r="C74" s="2" t="str">
        <f>TEXT("F17075001052","00000")</f>
        <v>F17075001052</v>
      </c>
      <c r="D74" s="2" t="s">
        <v>138</v>
      </c>
      <c r="E74" s="2">
        <v>8018562778</v>
      </c>
      <c r="F74" s="2">
        <v>588</v>
      </c>
    </row>
    <row r="75" spans="1:6" ht="33" customHeight="1">
      <c r="A75" s="2" t="s">
        <v>139</v>
      </c>
      <c r="B75" s="2" t="s">
        <v>33</v>
      </c>
      <c r="C75" s="2" t="str">
        <f>TEXT("F17126001041","00000")</f>
        <v>F17126001041</v>
      </c>
      <c r="D75" s="2" t="s">
        <v>140</v>
      </c>
      <c r="E75" s="2">
        <v>9437225681</v>
      </c>
      <c r="F75" s="2">
        <v>588</v>
      </c>
    </row>
    <row r="76" spans="1:6" ht="33" customHeight="1">
      <c r="A76" s="2" t="s">
        <v>6</v>
      </c>
      <c r="B76" s="2" t="s">
        <v>33</v>
      </c>
      <c r="C76" s="2" t="str">
        <f>TEXT("F17001001094","00000")</f>
        <v>F17001001094</v>
      </c>
      <c r="D76" s="2" t="s">
        <v>141</v>
      </c>
      <c r="E76" s="2">
        <v>8093407612</v>
      </c>
      <c r="F76" s="2">
        <v>587</v>
      </c>
    </row>
    <row r="77" spans="1:6" ht="33" customHeight="1">
      <c r="A77" s="2" t="s">
        <v>28</v>
      </c>
      <c r="B77" s="2" t="s">
        <v>33</v>
      </c>
      <c r="C77" s="2" t="str">
        <f>TEXT("F17013001030","00000")</f>
        <v>F17013001030</v>
      </c>
      <c r="D77" s="2" t="s">
        <v>142</v>
      </c>
      <c r="E77" s="2">
        <v>9437861608</v>
      </c>
      <c r="F77" s="2">
        <v>587</v>
      </c>
    </row>
    <row r="78" spans="1:6" ht="33" customHeight="1">
      <c r="A78" s="2" t="s">
        <v>143</v>
      </c>
      <c r="B78" s="2" t="s">
        <v>33</v>
      </c>
      <c r="C78" s="2" t="str">
        <f>TEXT("F17052001009","00000")</f>
        <v>F17052001009</v>
      </c>
      <c r="D78" s="2" t="s">
        <v>144</v>
      </c>
      <c r="E78" s="2">
        <v>8917598315</v>
      </c>
      <c r="F78" s="2">
        <v>587</v>
      </c>
    </row>
    <row r="79" spans="1:6" ht="33" customHeight="1">
      <c r="A79" s="2" t="s">
        <v>145</v>
      </c>
      <c r="B79" s="2" t="s">
        <v>33</v>
      </c>
      <c r="C79" s="2" t="str">
        <f>TEXT("F17081001029","00000")</f>
        <v>F17081001029</v>
      </c>
      <c r="D79" s="2" t="s">
        <v>146</v>
      </c>
      <c r="E79" s="2">
        <v>9438075314</v>
      </c>
      <c r="F79" s="2">
        <v>586</v>
      </c>
    </row>
    <row r="80" spans="1:6" ht="33" customHeight="1">
      <c r="A80" s="2" t="s">
        <v>49</v>
      </c>
      <c r="B80" s="2" t="s">
        <v>33</v>
      </c>
      <c r="C80" s="2" t="str">
        <f>TEXT("L18091001002","00000")</f>
        <v>L18091001002</v>
      </c>
      <c r="D80" s="2" t="s">
        <v>147</v>
      </c>
      <c r="E80" s="2">
        <v>9938362471</v>
      </c>
      <c r="F80" s="2">
        <v>586</v>
      </c>
    </row>
    <row r="81" spans="1:6" ht="33" customHeight="1">
      <c r="A81" s="2" t="s">
        <v>6</v>
      </c>
      <c r="B81" s="2" t="s">
        <v>33</v>
      </c>
      <c r="C81" s="2" t="str">
        <f>TEXT("F17001001022","00000")</f>
        <v>F17001001022</v>
      </c>
      <c r="D81" s="2" t="s">
        <v>148</v>
      </c>
      <c r="E81" s="2">
        <v>9337061253</v>
      </c>
      <c r="F81" s="2">
        <v>585</v>
      </c>
    </row>
    <row r="82" spans="1:6" ht="33" customHeight="1">
      <c r="A82" s="2" t="s">
        <v>6</v>
      </c>
      <c r="B82" s="2" t="s">
        <v>33</v>
      </c>
      <c r="C82" s="2" t="str">
        <f>TEXT("F17001001103","00000")</f>
        <v>F17001001103</v>
      </c>
      <c r="D82" s="2" t="s">
        <v>149</v>
      </c>
      <c r="E82" s="2">
        <v>9178966371</v>
      </c>
      <c r="F82" s="2">
        <v>585</v>
      </c>
    </row>
    <row r="83" spans="1:6" ht="33" customHeight="1">
      <c r="A83" s="2" t="s">
        <v>60</v>
      </c>
      <c r="B83" s="2" t="s">
        <v>33</v>
      </c>
      <c r="C83" s="2" t="str">
        <f>TEXT("F17111001040","00000")</f>
        <v>F17111001040</v>
      </c>
      <c r="D83" s="2" t="s">
        <v>150</v>
      </c>
      <c r="E83" s="2">
        <v>9178169876</v>
      </c>
      <c r="F83" s="2">
        <v>585</v>
      </c>
    </row>
    <row r="84" spans="1:6" ht="33" customHeight="1">
      <c r="A84" s="2" t="s">
        <v>151</v>
      </c>
      <c r="B84" s="2" t="s">
        <v>33</v>
      </c>
      <c r="C84" s="2" t="str">
        <f>TEXT("F17014001052","00000")</f>
        <v>F17014001052</v>
      </c>
      <c r="D84" s="2" t="s">
        <v>152</v>
      </c>
      <c r="E84" s="2">
        <v>9658818274</v>
      </c>
      <c r="F84" s="2">
        <v>584</v>
      </c>
    </row>
    <row r="85" spans="1:6" ht="33" customHeight="1">
      <c r="A85" s="2" t="s">
        <v>39</v>
      </c>
      <c r="B85" s="2" t="s">
        <v>33</v>
      </c>
      <c r="C85" s="2" t="str">
        <f>TEXT("F17070001029","00000")</f>
        <v>F17070001029</v>
      </c>
      <c r="D85" s="2" t="s">
        <v>153</v>
      </c>
      <c r="E85" s="2">
        <v>9938354967</v>
      </c>
      <c r="F85" s="2">
        <v>584</v>
      </c>
    </row>
    <row r="86" spans="1:6" ht="33" customHeight="1">
      <c r="A86" s="2" t="s">
        <v>154</v>
      </c>
      <c r="B86" s="2" t="s">
        <v>33</v>
      </c>
      <c r="C86" s="2" t="str">
        <f>TEXT("L18123001001","00000")</f>
        <v>L18123001001</v>
      </c>
      <c r="D86" s="2" t="s">
        <v>155</v>
      </c>
      <c r="E86" s="2">
        <v>9348172632</v>
      </c>
      <c r="F86" s="2">
        <v>584</v>
      </c>
    </row>
    <row r="87" spans="1:6" ht="33" customHeight="1">
      <c r="A87" s="2" t="s">
        <v>6</v>
      </c>
      <c r="B87" s="2" t="s">
        <v>33</v>
      </c>
      <c r="C87" s="2" t="str">
        <f>TEXT("F17001001075","00000")</f>
        <v>F17001001075</v>
      </c>
      <c r="D87" s="2" t="s">
        <v>156</v>
      </c>
      <c r="E87" s="2">
        <v>9937584122</v>
      </c>
      <c r="F87" s="2">
        <v>583</v>
      </c>
    </row>
    <row r="88" spans="1:6" ht="33" customHeight="1">
      <c r="A88" s="2" t="s">
        <v>78</v>
      </c>
      <c r="B88" s="2" t="s">
        <v>33</v>
      </c>
      <c r="C88" s="2" t="str">
        <f>TEXT("F17060001012","00000")</f>
        <v>F17060001012</v>
      </c>
      <c r="D88" s="2" t="s">
        <v>157</v>
      </c>
      <c r="E88" s="2">
        <v>9937503010</v>
      </c>
      <c r="F88" s="2">
        <v>583</v>
      </c>
    </row>
    <row r="89" spans="1:6" ht="33" customHeight="1">
      <c r="A89" s="2" t="s">
        <v>78</v>
      </c>
      <c r="B89" s="2" t="s">
        <v>33</v>
      </c>
      <c r="C89" s="2" t="str">
        <f>TEXT("F17060001054","00000")</f>
        <v>F17060001054</v>
      </c>
      <c r="D89" s="2" t="s">
        <v>158</v>
      </c>
      <c r="E89" s="2">
        <v>9437728682</v>
      </c>
      <c r="F89" s="2">
        <v>583</v>
      </c>
    </row>
    <row r="90" spans="1:6" ht="33" customHeight="1">
      <c r="A90" s="2" t="s">
        <v>60</v>
      </c>
      <c r="B90" s="2" t="s">
        <v>33</v>
      </c>
      <c r="C90" s="2" t="str">
        <f>TEXT("L18111001002","00000")</f>
        <v>L18111001002</v>
      </c>
      <c r="D90" s="2" t="s">
        <v>159</v>
      </c>
      <c r="E90" s="2">
        <v>8763290693</v>
      </c>
      <c r="F90" s="2">
        <v>583</v>
      </c>
    </row>
    <row r="91" spans="1:6" ht="33" customHeight="1">
      <c r="A91" s="2" t="s">
        <v>72</v>
      </c>
      <c r="B91" s="2" t="s">
        <v>33</v>
      </c>
      <c r="C91" s="2" t="str">
        <f>TEXT("F17024003032","00000")</f>
        <v>F17024003032</v>
      </c>
      <c r="D91" s="2" t="s">
        <v>160</v>
      </c>
      <c r="E91" s="2">
        <v>7377311787</v>
      </c>
      <c r="F91" s="2">
        <v>582</v>
      </c>
    </row>
    <row r="92" spans="1:6" ht="33" customHeight="1">
      <c r="A92" s="2" t="s">
        <v>74</v>
      </c>
      <c r="B92" s="2" t="s">
        <v>33</v>
      </c>
      <c r="C92" s="2" t="str">
        <f>TEXT("F17018001070","00000")</f>
        <v>F17018001070</v>
      </c>
      <c r="D92" s="2" t="s">
        <v>161</v>
      </c>
      <c r="E92" s="2">
        <v>7852918458</v>
      </c>
      <c r="F92" s="2">
        <v>581</v>
      </c>
    </row>
    <row r="93" spans="1:6" ht="33" customHeight="1">
      <c r="A93" s="2" t="s">
        <v>99</v>
      </c>
      <c r="B93" s="2" t="s">
        <v>33</v>
      </c>
      <c r="C93" s="2" t="str">
        <f>TEXT("F17026001004","00000")</f>
        <v>F17026001004</v>
      </c>
      <c r="D93" s="2" t="s">
        <v>162</v>
      </c>
      <c r="E93" s="2">
        <v>8229000988</v>
      </c>
      <c r="F93" s="2">
        <v>581</v>
      </c>
    </row>
    <row r="94" spans="1:6" ht="33" customHeight="1">
      <c r="A94" s="2" t="s">
        <v>163</v>
      </c>
      <c r="B94" s="2" t="s">
        <v>33</v>
      </c>
      <c r="C94" s="2" t="str">
        <f>TEXT("F17033001049","00000")</f>
        <v>F17033001049</v>
      </c>
      <c r="D94" s="2" t="s">
        <v>164</v>
      </c>
      <c r="E94" s="2">
        <v>9437119651</v>
      </c>
      <c r="F94" s="2">
        <v>581</v>
      </c>
    </row>
    <row r="95" spans="1:6" ht="33" customHeight="1">
      <c r="A95" s="2" t="s">
        <v>165</v>
      </c>
      <c r="B95" s="2" t="s">
        <v>33</v>
      </c>
      <c r="C95" s="2" t="str">
        <f>TEXT("F17064001014","00000")</f>
        <v>F17064001014</v>
      </c>
      <c r="D95" s="2" t="s">
        <v>62</v>
      </c>
      <c r="E95" s="2">
        <v>9337679530</v>
      </c>
      <c r="F95" s="2">
        <v>581</v>
      </c>
    </row>
    <row r="96" spans="1:6" ht="33" customHeight="1">
      <c r="A96" s="2" t="s">
        <v>60</v>
      </c>
      <c r="B96" s="2" t="s">
        <v>33</v>
      </c>
      <c r="C96" s="2" t="str">
        <f>TEXT("F17111001012","00000")</f>
        <v>F17111001012</v>
      </c>
      <c r="D96" s="2" t="s">
        <v>166</v>
      </c>
      <c r="E96" s="2">
        <v>7751916322</v>
      </c>
      <c r="F96" s="2">
        <v>581</v>
      </c>
    </row>
    <row r="97" spans="1:6" ht="33" customHeight="1">
      <c r="A97" s="2" t="s">
        <v>167</v>
      </c>
      <c r="B97" s="2" t="s">
        <v>33</v>
      </c>
      <c r="C97" s="2" t="str">
        <f>TEXT("F17164001057","00000")</f>
        <v>F17164001057</v>
      </c>
      <c r="D97" s="2" t="s">
        <v>168</v>
      </c>
      <c r="E97" s="2">
        <v>9439897620</v>
      </c>
      <c r="F97" s="2">
        <v>581</v>
      </c>
    </row>
    <row r="98" spans="1:6" ht="33" customHeight="1">
      <c r="A98" s="2" t="s">
        <v>6</v>
      </c>
      <c r="B98" s="2" t="s">
        <v>33</v>
      </c>
      <c r="C98" s="2" t="str">
        <f>TEXT("F17001001002","00000")</f>
        <v>F17001001002</v>
      </c>
      <c r="D98" s="2" t="s">
        <v>169</v>
      </c>
      <c r="E98" s="2">
        <v>9583341997</v>
      </c>
      <c r="F98" s="2">
        <v>580</v>
      </c>
    </row>
    <row r="99" spans="1:6" ht="33" customHeight="1">
      <c r="A99" s="2" t="s">
        <v>86</v>
      </c>
      <c r="B99" s="2" t="s">
        <v>33</v>
      </c>
      <c r="C99" s="2" t="str">
        <f>TEXT("F17011001020","00000")</f>
        <v>F17011001020</v>
      </c>
      <c r="D99" s="2" t="s">
        <v>170</v>
      </c>
      <c r="E99" s="2">
        <v>9439233135</v>
      </c>
      <c r="F99" s="2">
        <v>580</v>
      </c>
    </row>
    <row r="100" spans="1:6" ht="33" customHeight="1">
      <c r="A100" s="2" t="s">
        <v>171</v>
      </c>
      <c r="B100" s="2" t="s">
        <v>33</v>
      </c>
      <c r="C100" s="2" t="str">
        <f>TEXT("F17044001008","00000")</f>
        <v>F17044001008</v>
      </c>
      <c r="D100" s="2" t="s">
        <v>172</v>
      </c>
      <c r="E100" s="2">
        <v>7809514316</v>
      </c>
      <c r="F100" s="2">
        <v>580</v>
      </c>
    </row>
    <row r="101" spans="1:6" ht="33" customHeight="1">
      <c r="A101" s="2" t="s">
        <v>49</v>
      </c>
      <c r="B101" s="2" t="s">
        <v>33</v>
      </c>
      <c r="C101" s="2" t="str">
        <f>TEXT("F17091001005","00000")</f>
        <v>F17091001005</v>
      </c>
      <c r="D101" s="2" t="s">
        <v>173</v>
      </c>
      <c r="E101" s="2">
        <v>8455055778</v>
      </c>
      <c r="F101" s="2">
        <v>580</v>
      </c>
    </row>
    <row r="102" spans="1:6" ht="33" customHeight="1">
      <c r="A102" s="2" t="s">
        <v>49</v>
      </c>
      <c r="B102" s="2" t="s">
        <v>33</v>
      </c>
      <c r="C102" s="2" t="str">
        <f>TEXT("F17091001012","00000")</f>
        <v>F17091001012</v>
      </c>
      <c r="D102" s="2" t="s">
        <v>174</v>
      </c>
      <c r="E102" s="2">
        <v>7787025762</v>
      </c>
      <c r="F102" s="2">
        <v>580</v>
      </c>
    </row>
    <row r="103" spans="1:6" ht="33" customHeight="1">
      <c r="A103" s="2" t="s">
        <v>167</v>
      </c>
      <c r="B103" s="2" t="s">
        <v>33</v>
      </c>
      <c r="C103" s="2" t="str">
        <f>TEXT("F17164001026","00000")</f>
        <v>F17164001026</v>
      </c>
      <c r="D103" s="2" t="s">
        <v>175</v>
      </c>
      <c r="E103" s="2">
        <v>8594884602</v>
      </c>
      <c r="F103" s="2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sqref="A1:F1"/>
    </sheetView>
  </sheetViews>
  <sheetFormatPr defaultRowHeight="15"/>
  <cols>
    <col min="1" max="1" width="24.5703125" customWidth="1"/>
    <col min="2" max="2" width="13.140625" customWidth="1"/>
    <col min="3" max="3" width="16.7109375" customWidth="1"/>
    <col min="4" max="4" width="19" customWidth="1"/>
    <col min="5" max="5" width="16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1.5" customHeight="1">
      <c r="A2" s="1" t="s">
        <v>6</v>
      </c>
      <c r="B2" s="1" t="s">
        <v>176</v>
      </c>
      <c r="C2" s="1" t="str">
        <f>TEXT("F17001007009","00000")</f>
        <v>F17001007009</v>
      </c>
      <c r="D2" s="1" t="s">
        <v>177</v>
      </c>
      <c r="E2" s="1">
        <v>8249067103</v>
      </c>
      <c r="F2" s="1">
        <v>660</v>
      </c>
    </row>
    <row r="3" spans="1:6" ht="31.5" customHeight="1">
      <c r="A3" s="1" t="s">
        <v>99</v>
      </c>
      <c r="B3" s="1" t="s">
        <v>176</v>
      </c>
      <c r="C3" s="1" t="str">
        <f>TEXT("F17026007024","00000")</f>
        <v>F17026007024</v>
      </c>
      <c r="D3" s="1" t="s">
        <v>178</v>
      </c>
      <c r="E3" s="1">
        <v>9078888920</v>
      </c>
      <c r="F3" s="1">
        <v>652</v>
      </c>
    </row>
    <row r="4" spans="1:6" ht="31.5" customHeight="1">
      <c r="A4" s="1" t="s">
        <v>72</v>
      </c>
      <c r="B4" s="1" t="s">
        <v>176</v>
      </c>
      <c r="C4" s="1" t="str">
        <f>TEXT("F17024007016","00000")</f>
        <v>F17024007016</v>
      </c>
      <c r="D4" s="1" t="s">
        <v>179</v>
      </c>
      <c r="E4" s="1">
        <v>8984127757</v>
      </c>
      <c r="F4" s="1">
        <v>633</v>
      </c>
    </row>
    <row r="5" spans="1:6" ht="31.5" customHeight="1">
      <c r="A5" s="1" t="s">
        <v>113</v>
      </c>
      <c r="B5" s="1" t="s">
        <v>176</v>
      </c>
      <c r="C5" s="1" t="str">
        <f>TEXT("F17019007046","00000")</f>
        <v>F17019007046</v>
      </c>
      <c r="D5" s="1" t="s">
        <v>180</v>
      </c>
      <c r="E5" s="1">
        <v>7750895124</v>
      </c>
      <c r="F5" s="1">
        <v>626</v>
      </c>
    </row>
    <row r="6" spans="1:6" ht="31.5" customHeight="1">
      <c r="A6" s="1" t="s">
        <v>35</v>
      </c>
      <c r="B6" s="1" t="s">
        <v>176</v>
      </c>
      <c r="C6" s="1" t="str">
        <f>TEXT("F17021007016","00000")</f>
        <v>F17021007016</v>
      </c>
      <c r="D6" s="1" t="s">
        <v>181</v>
      </c>
      <c r="E6" s="1">
        <v>9861237647</v>
      </c>
      <c r="F6" s="1">
        <v>624</v>
      </c>
    </row>
    <row r="7" spans="1:6" ht="31.5" customHeight="1">
      <c r="A7" s="1" t="s">
        <v>113</v>
      </c>
      <c r="B7" s="1" t="s">
        <v>176</v>
      </c>
      <c r="C7" s="1" t="str">
        <f>TEXT("F17019007014","00000")</f>
        <v>F17019007014</v>
      </c>
      <c r="D7" s="1" t="s">
        <v>182</v>
      </c>
      <c r="E7" s="1">
        <v>9830778791</v>
      </c>
      <c r="F7" s="1">
        <v>613</v>
      </c>
    </row>
    <row r="8" spans="1:6" ht="31.5" customHeight="1">
      <c r="A8" s="1" t="s">
        <v>53</v>
      </c>
      <c r="B8" s="1" t="s">
        <v>176</v>
      </c>
      <c r="C8" s="1" t="str">
        <f>TEXT("F17002007004","00000")</f>
        <v>F17002007004</v>
      </c>
      <c r="D8" s="1" t="s">
        <v>183</v>
      </c>
      <c r="E8" s="1">
        <v>8093424469</v>
      </c>
      <c r="F8" s="1">
        <v>612</v>
      </c>
    </row>
    <row r="9" spans="1:6" ht="31.5" customHeight="1">
      <c r="A9" s="1" t="s">
        <v>184</v>
      </c>
      <c r="B9" s="1" t="s">
        <v>176</v>
      </c>
      <c r="C9" s="1" t="str">
        <f>TEXT("F17100007014","00000")</f>
        <v>F17100007014</v>
      </c>
      <c r="D9" s="1" t="s">
        <v>185</v>
      </c>
      <c r="E9" s="1">
        <v>7381382791</v>
      </c>
      <c r="F9" s="1">
        <v>612</v>
      </c>
    </row>
    <row r="10" spans="1:6" ht="31.5" customHeight="1">
      <c r="A10" s="1" t="s">
        <v>186</v>
      </c>
      <c r="B10" s="1" t="s">
        <v>176</v>
      </c>
      <c r="C10" s="1" t="str">
        <f>TEXT("F17061007028","00000")</f>
        <v>F17061007028</v>
      </c>
      <c r="D10" s="1" t="s">
        <v>187</v>
      </c>
      <c r="E10" s="1">
        <v>9668442157</v>
      </c>
      <c r="F10" s="1">
        <v>608</v>
      </c>
    </row>
    <row r="11" spans="1:6" ht="31.5" customHeight="1">
      <c r="A11" s="1" t="s">
        <v>72</v>
      </c>
      <c r="B11" s="1" t="s">
        <v>176</v>
      </c>
      <c r="C11" s="1" t="str">
        <f>TEXT("F17024007018","00000")</f>
        <v>F17024007018</v>
      </c>
      <c r="D11" s="1" t="s">
        <v>188</v>
      </c>
      <c r="E11" s="1">
        <v>8018630664</v>
      </c>
      <c r="F11" s="1">
        <v>603</v>
      </c>
    </row>
    <row r="12" spans="1:6" ht="31.5" customHeight="1">
      <c r="A12" s="1" t="s">
        <v>113</v>
      </c>
      <c r="B12" s="1" t="s">
        <v>176</v>
      </c>
      <c r="C12" s="1" t="str">
        <f>TEXT("F17019007031","00000")</f>
        <v>F17019007031</v>
      </c>
      <c r="D12" s="1" t="s">
        <v>189</v>
      </c>
      <c r="E12" s="1">
        <v>7381223713</v>
      </c>
      <c r="F12" s="1">
        <v>601</v>
      </c>
    </row>
    <row r="13" spans="1:6" ht="31.5" customHeight="1">
      <c r="A13" s="1" t="s">
        <v>35</v>
      </c>
      <c r="B13" s="1" t="s">
        <v>176</v>
      </c>
      <c r="C13" s="1" t="str">
        <f>TEXT("F17021007022","00000")</f>
        <v>F17021007022</v>
      </c>
      <c r="D13" s="1" t="s">
        <v>190</v>
      </c>
      <c r="E13" s="1">
        <v>8895597178</v>
      </c>
      <c r="F13" s="1">
        <v>599</v>
      </c>
    </row>
    <row r="14" spans="1:6" ht="31.5" customHeight="1">
      <c r="A14" s="1" t="s">
        <v>99</v>
      </c>
      <c r="B14" s="1" t="s">
        <v>176</v>
      </c>
      <c r="C14" s="1" t="str">
        <f>TEXT("L18026007004","00000")</f>
        <v>L18026007004</v>
      </c>
      <c r="D14" s="1" t="s">
        <v>191</v>
      </c>
      <c r="E14" s="1">
        <v>8895076959</v>
      </c>
      <c r="F14" s="1">
        <v>597</v>
      </c>
    </row>
    <row r="15" spans="1:6" ht="31.5" customHeight="1">
      <c r="A15" s="1" t="s">
        <v>35</v>
      </c>
      <c r="B15" s="1" t="s">
        <v>176</v>
      </c>
      <c r="C15" s="1" t="str">
        <f>TEXT("F17021007020","00000")</f>
        <v>F17021007020</v>
      </c>
      <c r="D15" s="1" t="s">
        <v>192</v>
      </c>
      <c r="E15" s="1">
        <v>9861733470</v>
      </c>
      <c r="F15" s="1">
        <v>596</v>
      </c>
    </row>
    <row r="16" spans="1:6" ht="31.5" customHeight="1">
      <c r="A16" s="1" t="s">
        <v>105</v>
      </c>
      <c r="B16" s="1" t="s">
        <v>176</v>
      </c>
      <c r="C16" s="1" t="str">
        <f>TEXT("F17035007002","00000")</f>
        <v>F17035007002</v>
      </c>
      <c r="D16" s="1" t="s">
        <v>193</v>
      </c>
      <c r="E16" s="1">
        <v>7978714170</v>
      </c>
      <c r="F16" s="1">
        <v>593</v>
      </c>
    </row>
    <row r="17" spans="1:6" ht="31.5" customHeight="1">
      <c r="A17" s="1" t="s">
        <v>6</v>
      </c>
      <c r="B17" s="1" t="s">
        <v>176</v>
      </c>
      <c r="C17" s="1" t="str">
        <f>TEXT("F17001007003","00000")</f>
        <v>F17001007003</v>
      </c>
      <c r="D17" s="1" t="s">
        <v>194</v>
      </c>
      <c r="E17" s="1">
        <v>9937740256</v>
      </c>
      <c r="F17" s="1">
        <v>591</v>
      </c>
    </row>
    <row r="18" spans="1:6" ht="31.5" customHeight="1">
      <c r="A18" s="1" t="s">
        <v>6</v>
      </c>
      <c r="B18" s="1" t="s">
        <v>176</v>
      </c>
      <c r="C18" s="1" t="str">
        <f>TEXT("F17001007024","00000")</f>
        <v>F17001007024</v>
      </c>
      <c r="D18" s="1" t="s">
        <v>195</v>
      </c>
      <c r="E18" s="1">
        <v>9437085142</v>
      </c>
      <c r="F18" s="1">
        <v>590</v>
      </c>
    </row>
    <row r="19" spans="1:6" ht="31.5" customHeight="1">
      <c r="A19" s="1" t="s">
        <v>6</v>
      </c>
      <c r="B19" s="1" t="s">
        <v>176</v>
      </c>
      <c r="C19" s="1" t="str">
        <f>TEXT("F17001007002","00000")</f>
        <v>F17001007002</v>
      </c>
      <c r="D19" s="1" t="s">
        <v>196</v>
      </c>
      <c r="E19" s="1">
        <v>8596879113</v>
      </c>
      <c r="F19" s="1">
        <v>586</v>
      </c>
    </row>
    <row r="20" spans="1:6" ht="31.5" customHeight="1">
      <c r="A20" s="1" t="s">
        <v>6</v>
      </c>
      <c r="B20" s="1" t="s">
        <v>176</v>
      </c>
      <c r="C20" s="1" t="str">
        <f>TEXT("F17001007040","00000")</f>
        <v>F17001007040</v>
      </c>
      <c r="D20" s="1" t="s">
        <v>197</v>
      </c>
      <c r="E20" s="1">
        <v>7064171719</v>
      </c>
      <c r="F20" s="1">
        <v>586</v>
      </c>
    </row>
    <row r="21" spans="1:6" ht="31.5" customHeight="1">
      <c r="A21" s="1" t="s">
        <v>198</v>
      </c>
      <c r="B21" s="1" t="s">
        <v>176</v>
      </c>
      <c r="C21" s="1" t="str">
        <f>TEXT("L18008007004","00000")</f>
        <v>L18008007004</v>
      </c>
      <c r="D21" s="1" t="s">
        <v>199</v>
      </c>
      <c r="E21" s="1">
        <v>8458032282</v>
      </c>
      <c r="F21" s="1">
        <v>586</v>
      </c>
    </row>
    <row r="22" spans="1:6" ht="31.5" customHeight="1">
      <c r="A22" s="1" t="s">
        <v>198</v>
      </c>
      <c r="B22" s="1" t="s">
        <v>176</v>
      </c>
      <c r="C22" s="1" t="str">
        <f>TEXT("F17008007016","00000")</f>
        <v>F17008007016</v>
      </c>
      <c r="D22" s="1" t="s">
        <v>200</v>
      </c>
      <c r="E22" s="1">
        <v>9777262358</v>
      </c>
      <c r="F22" s="1">
        <v>585</v>
      </c>
    </row>
    <row r="23" spans="1:6" ht="31.5" customHeight="1">
      <c r="A23" s="1" t="s">
        <v>201</v>
      </c>
      <c r="B23" s="1" t="s">
        <v>176</v>
      </c>
      <c r="C23" s="1" t="str">
        <f>TEXT("F17032007013","00000")</f>
        <v>F17032007013</v>
      </c>
      <c r="D23" s="1" t="s">
        <v>202</v>
      </c>
      <c r="E23" s="1">
        <v>7873486441</v>
      </c>
      <c r="F23" s="1">
        <v>585</v>
      </c>
    </row>
    <row r="24" spans="1:6" ht="31.5" customHeight="1">
      <c r="A24" s="1" t="s">
        <v>198</v>
      </c>
      <c r="B24" s="1" t="s">
        <v>176</v>
      </c>
      <c r="C24" s="1" t="str">
        <f>TEXT("F17008007007","00000")</f>
        <v>F17008007007</v>
      </c>
      <c r="D24" s="1" t="s">
        <v>203</v>
      </c>
      <c r="E24" s="1">
        <v>9938250679</v>
      </c>
      <c r="F24" s="1">
        <v>584</v>
      </c>
    </row>
    <row r="25" spans="1:6" ht="31.5" customHeight="1">
      <c r="A25" s="1" t="s">
        <v>186</v>
      </c>
      <c r="B25" s="1" t="s">
        <v>176</v>
      </c>
      <c r="C25" s="1" t="str">
        <f>TEXT("F17061007004","00000")</f>
        <v>F17061007004</v>
      </c>
      <c r="D25" s="1" t="s">
        <v>204</v>
      </c>
      <c r="E25" s="1">
        <v>7377972040</v>
      </c>
      <c r="F25" s="1">
        <v>584</v>
      </c>
    </row>
    <row r="26" spans="1:6" ht="31.5" customHeight="1">
      <c r="A26" s="1" t="s">
        <v>186</v>
      </c>
      <c r="B26" s="1" t="s">
        <v>176</v>
      </c>
      <c r="C26" s="1" t="str">
        <f>TEXT("F17061007003","00000")</f>
        <v>F17061007003</v>
      </c>
      <c r="D26" s="1" t="s">
        <v>205</v>
      </c>
      <c r="E26" s="1">
        <v>9078645620</v>
      </c>
      <c r="F26" s="1">
        <v>583</v>
      </c>
    </row>
    <row r="27" spans="1:6" ht="31.5" customHeight="1">
      <c r="A27" s="1" t="s">
        <v>186</v>
      </c>
      <c r="B27" s="1" t="s">
        <v>176</v>
      </c>
      <c r="C27" s="1" t="str">
        <f>TEXT("L18061007004","00000")</f>
        <v>L18061007004</v>
      </c>
      <c r="D27" s="1" t="s">
        <v>206</v>
      </c>
      <c r="E27" s="1">
        <v>9438056217</v>
      </c>
      <c r="F27" s="1">
        <v>583</v>
      </c>
    </row>
    <row r="28" spans="1:6" ht="31.5" customHeight="1">
      <c r="A28" s="1" t="s">
        <v>23</v>
      </c>
      <c r="B28" s="1" t="s">
        <v>176</v>
      </c>
      <c r="C28" s="1" t="str">
        <f>TEXT("F17012007058","00000")</f>
        <v>F17012007058</v>
      </c>
      <c r="D28" s="1" t="s">
        <v>207</v>
      </c>
      <c r="E28" s="1">
        <v>9777477292</v>
      </c>
      <c r="F28" s="1">
        <v>582</v>
      </c>
    </row>
    <row r="29" spans="1:6" ht="31.5" customHeight="1">
      <c r="A29" s="1" t="s">
        <v>186</v>
      </c>
      <c r="B29" s="1" t="s">
        <v>176</v>
      </c>
      <c r="C29" s="1" t="str">
        <f>TEXT("F17061007022","00000")</f>
        <v>F17061007022</v>
      </c>
      <c r="D29" s="1" t="s">
        <v>208</v>
      </c>
      <c r="E29" s="1">
        <v>8249283028</v>
      </c>
      <c r="F29" s="1">
        <v>581</v>
      </c>
    </row>
    <row r="30" spans="1:6" ht="31.5" customHeight="1">
      <c r="A30" s="1" t="s">
        <v>99</v>
      </c>
      <c r="B30" s="1" t="s">
        <v>176</v>
      </c>
      <c r="C30" s="1" t="str">
        <f>TEXT("L18026007001","00000")</f>
        <v>L18026007001</v>
      </c>
      <c r="D30" s="1" t="s">
        <v>209</v>
      </c>
      <c r="E30" s="1">
        <v>8763068695</v>
      </c>
      <c r="F30" s="1">
        <v>578</v>
      </c>
    </row>
    <row r="31" spans="1:6" ht="31.5" customHeight="1">
      <c r="A31" s="1" t="s">
        <v>201</v>
      </c>
      <c r="B31" s="1" t="s">
        <v>176</v>
      </c>
      <c r="C31" s="1" t="str">
        <f>TEXT("F17032007031","00000")</f>
        <v>F17032007031</v>
      </c>
      <c r="D31" s="1" t="s">
        <v>210</v>
      </c>
      <c r="E31" s="1">
        <v>7480053397</v>
      </c>
      <c r="F31" s="1">
        <v>575</v>
      </c>
    </row>
    <row r="32" spans="1:6" ht="31.5" customHeight="1">
      <c r="A32" s="1" t="s">
        <v>186</v>
      </c>
      <c r="B32" s="1" t="s">
        <v>176</v>
      </c>
      <c r="C32" s="1" t="str">
        <f>TEXT("F17061007012","00000")</f>
        <v>F17061007012</v>
      </c>
      <c r="D32" s="1" t="s">
        <v>211</v>
      </c>
      <c r="E32" s="1">
        <v>9124194114</v>
      </c>
      <c r="F32" s="1">
        <v>574</v>
      </c>
    </row>
    <row r="33" spans="1:6" ht="31.5" customHeight="1">
      <c r="A33" s="1" t="s">
        <v>6</v>
      </c>
      <c r="B33" s="1" t="s">
        <v>176</v>
      </c>
      <c r="C33" s="1" t="str">
        <f>TEXT("F17001007008","00000")</f>
        <v>F17001007008</v>
      </c>
      <c r="D33" s="1" t="s">
        <v>212</v>
      </c>
      <c r="E33" s="1">
        <v>7684940309</v>
      </c>
      <c r="F33" s="1">
        <v>573</v>
      </c>
    </row>
    <row r="34" spans="1:6" ht="31.5" customHeight="1">
      <c r="A34" s="1" t="s">
        <v>186</v>
      </c>
      <c r="B34" s="1" t="s">
        <v>176</v>
      </c>
      <c r="C34" s="1" t="str">
        <f>TEXT("F17061007023","00000")</f>
        <v>F17061007023</v>
      </c>
      <c r="D34" s="1" t="s">
        <v>213</v>
      </c>
      <c r="E34" s="1">
        <v>9556677878</v>
      </c>
      <c r="F34" s="1">
        <v>573</v>
      </c>
    </row>
    <row r="35" spans="1:6" ht="31.5" customHeight="1">
      <c r="A35" s="1" t="s">
        <v>214</v>
      </c>
      <c r="B35" s="1" t="s">
        <v>176</v>
      </c>
      <c r="C35" s="1" t="str">
        <f>TEXT("F17155007002","00000")</f>
        <v>F17155007002</v>
      </c>
      <c r="D35" s="1" t="s">
        <v>215</v>
      </c>
      <c r="E35" s="1">
        <v>9853057400</v>
      </c>
      <c r="F35" s="1">
        <v>573</v>
      </c>
    </row>
    <row r="36" spans="1:6" ht="31.5" customHeight="1">
      <c r="A36" s="1" t="s">
        <v>216</v>
      </c>
      <c r="B36" s="1" t="s">
        <v>176</v>
      </c>
      <c r="C36" s="1" t="str">
        <f>TEXT("F17020007004","00000")</f>
        <v>F17020007004</v>
      </c>
      <c r="D36" s="1" t="s">
        <v>217</v>
      </c>
      <c r="E36" s="1">
        <v>9861907787</v>
      </c>
      <c r="F36" s="1">
        <v>572</v>
      </c>
    </row>
    <row r="37" spans="1:6" ht="31.5" customHeight="1">
      <c r="A37" s="1" t="s">
        <v>218</v>
      </c>
      <c r="B37" s="1" t="s">
        <v>176</v>
      </c>
      <c r="C37" s="1" t="str">
        <f>TEXT("F17068007010","00000")</f>
        <v>F17068007010</v>
      </c>
      <c r="D37" s="1" t="s">
        <v>219</v>
      </c>
      <c r="E37" s="1">
        <v>9938250471</v>
      </c>
      <c r="F37" s="1">
        <v>572</v>
      </c>
    </row>
    <row r="38" spans="1:6" ht="31.5" customHeight="1">
      <c r="A38" s="1" t="s">
        <v>220</v>
      </c>
      <c r="B38" s="1" t="s">
        <v>176</v>
      </c>
      <c r="C38" s="1" t="str">
        <f>TEXT("F17025007024","00000")</f>
        <v>F17025007024</v>
      </c>
      <c r="D38" s="1" t="s">
        <v>221</v>
      </c>
      <c r="E38" s="1">
        <v>7205384470</v>
      </c>
      <c r="F38" s="1">
        <v>570</v>
      </c>
    </row>
    <row r="39" spans="1:6" ht="31.5" customHeight="1">
      <c r="A39" s="1" t="s">
        <v>6</v>
      </c>
      <c r="B39" s="1" t="s">
        <v>176</v>
      </c>
      <c r="C39" s="1" t="str">
        <f>TEXT("L18001007009","00000")</f>
        <v>L18001007009</v>
      </c>
      <c r="D39" s="1" t="s">
        <v>222</v>
      </c>
      <c r="E39" s="1">
        <v>9090213578</v>
      </c>
      <c r="F39" s="1">
        <v>568</v>
      </c>
    </row>
    <row r="40" spans="1:6" ht="31.5" customHeight="1">
      <c r="A40" s="1" t="s">
        <v>223</v>
      </c>
      <c r="B40" s="1" t="s">
        <v>176</v>
      </c>
      <c r="C40" s="1" t="str">
        <f>TEXT("F17022007043","00000")</f>
        <v>F17022007043</v>
      </c>
      <c r="D40" s="1" t="s">
        <v>224</v>
      </c>
      <c r="E40" s="1">
        <v>7750092100</v>
      </c>
      <c r="F40" s="1">
        <v>567</v>
      </c>
    </row>
    <row r="41" spans="1:6" ht="31.5" customHeight="1">
      <c r="A41" s="1" t="s">
        <v>186</v>
      </c>
      <c r="B41" s="1" t="s">
        <v>176</v>
      </c>
      <c r="C41" s="1" t="str">
        <f>TEXT("F17061007020","00000")</f>
        <v>F17061007020</v>
      </c>
      <c r="D41" s="1" t="s">
        <v>225</v>
      </c>
      <c r="E41" s="1">
        <v>9937420555</v>
      </c>
      <c r="F41" s="1">
        <v>567</v>
      </c>
    </row>
    <row r="42" spans="1:6" ht="31.5" customHeight="1">
      <c r="A42" s="1" t="s">
        <v>186</v>
      </c>
      <c r="B42" s="1" t="s">
        <v>176</v>
      </c>
      <c r="C42" s="1" t="str">
        <f>TEXT("F17061007018","00000")</f>
        <v>F17061007018</v>
      </c>
      <c r="D42" s="1" t="s">
        <v>226</v>
      </c>
      <c r="E42" s="1">
        <v>9438088159</v>
      </c>
      <c r="F42" s="1">
        <v>566</v>
      </c>
    </row>
    <row r="43" spans="1:6" ht="31.5" customHeight="1">
      <c r="A43" s="1" t="s">
        <v>105</v>
      </c>
      <c r="B43" s="1" t="s">
        <v>176</v>
      </c>
      <c r="C43" s="1" t="str">
        <f>TEXT("F17035007008","00000")</f>
        <v>F17035007008</v>
      </c>
      <c r="D43" s="1" t="s">
        <v>227</v>
      </c>
      <c r="E43" s="1">
        <v>7205370286</v>
      </c>
      <c r="F43" s="1">
        <v>565</v>
      </c>
    </row>
    <row r="44" spans="1:6" ht="31.5" customHeight="1">
      <c r="A44" s="1" t="s">
        <v>186</v>
      </c>
      <c r="B44" s="1" t="s">
        <v>176</v>
      </c>
      <c r="C44" s="1" t="str">
        <f>TEXT("F17061007006","00000")</f>
        <v>F17061007006</v>
      </c>
      <c r="D44" s="1" t="s">
        <v>228</v>
      </c>
      <c r="E44" s="1">
        <v>9078223830</v>
      </c>
      <c r="F44" s="1">
        <v>565</v>
      </c>
    </row>
    <row r="45" spans="1:6" ht="31.5" customHeight="1">
      <c r="A45" s="1" t="s">
        <v>72</v>
      </c>
      <c r="B45" s="1" t="s">
        <v>176</v>
      </c>
      <c r="C45" s="1" t="str">
        <f>TEXT("F17024007027","00000")</f>
        <v>F17024007027</v>
      </c>
      <c r="D45" s="1" t="s">
        <v>229</v>
      </c>
      <c r="E45" s="1">
        <v>7537071235</v>
      </c>
      <c r="F45" s="1">
        <v>564</v>
      </c>
    </row>
    <row r="46" spans="1:6" ht="31.5" customHeight="1">
      <c r="A46" s="1" t="s">
        <v>99</v>
      </c>
      <c r="B46" s="1" t="s">
        <v>176</v>
      </c>
      <c r="C46" s="1" t="str">
        <f>TEXT("F17026007007","00000")</f>
        <v>F17026007007</v>
      </c>
      <c r="D46" s="1" t="s">
        <v>230</v>
      </c>
      <c r="E46" s="1">
        <v>9438366549</v>
      </c>
      <c r="F46" s="1">
        <v>564</v>
      </c>
    </row>
    <row r="47" spans="1:6" ht="31.5" customHeight="1">
      <c r="A47" s="1" t="s">
        <v>231</v>
      </c>
      <c r="B47" s="1" t="s">
        <v>176</v>
      </c>
      <c r="C47" s="1" t="str">
        <f>TEXT("L18057007006","00000")</f>
        <v>L18057007006</v>
      </c>
      <c r="D47" s="1" t="s">
        <v>232</v>
      </c>
      <c r="E47" s="1">
        <v>7008249793</v>
      </c>
      <c r="F47" s="1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7"/>
  <sheetViews>
    <sheetView workbookViewId="0">
      <selection sqref="A1:F1"/>
    </sheetView>
  </sheetViews>
  <sheetFormatPr defaultRowHeight="15"/>
  <cols>
    <col min="1" max="1" width="27" customWidth="1"/>
    <col min="2" max="3" width="15.140625" customWidth="1"/>
    <col min="4" max="4" width="19" customWidth="1"/>
    <col min="5" max="5" width="15.710937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.75" customHeight="1">
      <c r="A2" s="1" t="s">
        <v>28</v>
      </c>
      <c r="B2" s="1" t="s">
        <v>233</v>
      </c>
      <c r="C2" s="1" t="str">
        <f>TEXT("F17013002062","00000")</f>
        <v>F17013002062</v>
      </c>
      <c r="D2" s="1" t="s">
        <v>234</v>
      </c>
      <c r="E2" s="1">
        <v>9556022556</v>
      </c>
      <c r="F2" s="1">
        <v>683</v>
      </c>
    </row>
    <row r="3" spans="1:6" ht="30.75" customHeight="1">
      <c r="A3" s="1" t="s">
        <v>113</v>
      </c>
      <c r="B3" s="1" t="s">
        <v>233</v>
      </c>
      <c r="C3" s="1" t="str">
        <f>TEXT("F17019002010","00000")</f>
        <v>F17019002010</v>
      </c>
      <c r="D3" s="1" t="s">
        <v>235</v>
      </c>
      <c r="E3" s="1">
        <v>9938393044</v>
      </c>
      <c r="F3" s="1">
        <v>677</v>
      </c>
    </row>
    <row r="4" spans="1:6" ht="30.75" customHeight="1">
      <c r="A4" s="1" t="s">
        <v>35</v>
      </c>
      <c r="B4" s="1" t="s">
        <v>233</v>
      </c>
      <c r="C4" s="1" t="str">
        <f>TEXT("F17021002065","00000")</f>
        <v>F17021002065</v>
      </c>
      <c r="D4" s="1" t="s">
        <v>236</v>
      </c>
      <c r="E4" s="1">
        <v>9776919140</v>
      </c>
      <c r="F4" s="1">
        <v>675</v>
      </c>
    </row>
    <row r="5" spans="1:6" ht="30.75" customHeight="1">
      <c r="A5" s="1" t="s">
        <v>28</v>
      </c>
      <c r="B5" s="1" t="s">
        <v>233</v>
      </c>
      <c r="C5" s="1" t="str">
        <f>TEXT("F17013002013","00000")</f>
        <v>F17013002013</v>
      </c>
      <c r="D5" s="1" t="s">
        <v>237</v>
      </c>
      <c r="E5" s="1">
        <v>9583423473</v>
      </c>
      <c r="F5" s="1">
        <v>674</v>
      </c>
    </row>
    <row r="6" spans="1:6" ht="30.75" customHeight="1">
      <c r="A6" s="1" t="s">
        <v>28</v>
      </c>
      <c r="B6" s="1" t="s">
        <v>233</v>
      </c>
      <c r="C6" s="1" t="str">
        <f>TEXT("F17013002051","00000")</f>
        <v>F17013002051</v>
      </c>
      <c r="D6" s="1" t="s">
        <v>238</v>
      </c>
      <c r="E6" s="1">
        <v>9777995654</v>
      </c>
      <c r="F6" s="1">
        <v>673</v>
      </c>
    </row>
    <row r="7" spans="1:6" ht="30.75" customHeight="1">
      <c r="A7" s="1" t="s">
        <v>60</v>
      </c>
      <c r="B7" s="1" t="s">
        <v>233</v>
      </c>
      <c r="C7" s="1" t="str">
        <f>TEXT("F17111002016","00000")</f>
        <v>F17111002016</v>
      </c>
      <c r="D7" s="1" t="s">
        <v>239</v>
      </c>
      <c r="E7" s="1">
        <v>8249720267</v>
      </c>
      <c r="F7" s="1">
        <v>670</v>
      </c>
    </row>
    <row r="8" spans="1:6" ht="30.75" customHeight="1">
      <c r="A8" s="1" t="s">
        <v>240</v>
      </c>
      <c r="B8" s="1" t="s">
        <v>233</v>
      </c>
      <c r="C8" s="1" t="str">
        <f>TEXT("F17129002008","00000")</f>
        <v>F17129002008</v>
      </c>
      <c r="D8" s="1" t="s">
        <v>241</v>
      </c>
      <c r="E8" s="1">
        <v>7093449973</v>
      </c>
      <c r="F8" s="1">
        <v>665</v>
      </c>
    </row>
    <row r="9" spans="1:6" ht="30.75" customHeight="1">
      <c r="A9" s="1" t="s">
        <v>242</v>
      </c>
      <c r="B9" s="1" t="s">
        <v>233</v>
      </c>
      <c r="C9" s="1" t="str">
        <f>TEXT("F17152002002","00000")</f>
        <v>F17152002002</v>
      </c>
      <c r="D9" s="1" t="s">
        <v>243</v>
      </c>
      <c r="E9" s="1">
        <v>7077597707</v>
      </c>
      <c r="F9" s="1">
        <v>661</v>
      </c>
    </row>
    <row r="10" spans="1:6" ht="30.75" customHeight="1">
      <c r="A10" s="1" t="s">
        <v>244</v>
      </c>
      <c r="B10" s="1" t="s">
        <v>233</v>
      </c>
      <c r="C10" s="1" t="str">
        <f>TEXT("F17127002020","00000")</f>
        <v>F17127002020</v>
      </c>
      <c r="D10" s="1" t="s">
        <v>245</v>
      </c>
      <c r="E10" s="1">
        <v>9937978328</v>
      </c>
      <c r="F10" s="1">
        <v>659</v>
      </c>
    </row>
    <row r="11" spans="1:6" ht="30.75" customHeight="1">
      <c r="A11" s="1" t="s">
        <v>60</v>
      </c>
      <c r="B11" s="1" t="s">
        <v>233</v>
      </c>
      <c r="C11" s="1" t="str">
        <f>TEXT("F17111002053","00000")</f>
        <v>F17111002053</v>
      </c>
      <c r="D11" s="1" t="s">
        <v>246</v>
      </c>
      <c r="E11" s="1">
        <v>7064604407</v>
      </c>
      <c r="F11" s="1">
        <v>652</v>
      </c>
    </row>
    <row r="12" spans="1:6" ht="30.75" customHeight="1">
      <c r="A12" s="1" t="s">
        <v>247</v>
      </c>
      <c r="B12" s="1" t="s">
        <v>233</v>
      </c>
      <c r="C12" s="1" t="str">
        <f>TEXT("F17116002086","00000")</f>
        <v>F17116002086</v>
      </c>
      <c r="D12" s="1" t="s">
        <v>248</v>
      </c>
      <c r="E12" s="1">
        <v>7991073019</v>
      </c>
      <c r="F12" s="1">
        <v>652</v>
      </c>
    </row>
    <row r="13" spans="1:6" ht="30.75" customHeight="1">
      <c r="A13" s="1" t="s">
        <v>28</v>
      </c>
      <c r="B13" s="1" t="s">
        <v>233</v>
      </c>
      <c r="C13" s="1" t="str">
        <f>TEXT("F17013002035","00000")</f>
        <v>F17013002035</v>
      </c>
      <c r="D13" s="1" t="s">
        <v>249</v>
      </c>
      <c r="E13" s="1">
        <v>9583328847</v>
      </c>
      <c r="F13" s="1">
        <v>651</v>
      </c>
    </row>
    <row r="14" spans="1:6" ht="30.75" customHeight="1">
      <c r="A14" s="1" t="s">
        <v>86</v>
      </c>
      <c r="B14" s="1" t="s">
        <v>233</v>
      </c>
      <c r="C14" s="1" t="str">
        <f>TEXT("F17011002028","00000")</f>
        <v>F17011002028</v>
      </c>
      <c r="D14" s="1" t="s">
        <v>250</v>
      </c>
      <c r="E14" s="1">
        <v>7873579342</v>
      </c>
      <c r="F14" s="1">
        <v>650</v>
      </c>
    </row>
    <row r="15" spans="1:6" ht="30.75" customHeight="1">
      <c r="A15" s="1" t="s">
        <v>86</v>
      </c>
      <c r="B15" s="1" t="s">
        <v>233</v>
      </c>
      <c r="C15" s="1" t="str">
        <f>TEXT("F17011002019","00000")</f>
        <v>F17011002019</v>
      </c>
      <c r="D15" s="1" t="s">
        <v>251</v>
      </c>
      <c r="E15" s="1">
        <v>9090809181</v>
      </c>
      <c r="F15" s="1">
        <v>649</v>
      </c>
    </row>
    <row r="16" spans="1:6" ht="30.75" customHeight="1">
      <c r="A16" s="1" t="s">
        <v>252</v>
      </c>
      <c r="B16" s="1" t="s">
        <v>233</v>
      </c>
      <c r="C16" s="1" t="str">
        <f>TEXT("F17015002028","00000")</f>
        <v>F17015002028</v>
      </c>
      <c r="D16" s="1" t="s">
        <v>253</v>
      </c>
      <c r="E16" s="1">
        <v>9437948997</v>
      </c>
      <c r="F16" s="1">
        <v>649</v>
      </c>
    </row>
    <row r="17" spans="1:6" ht="30.75" customHeight="1">
      <c r="A17" s="1" t="s">
        <v>66</v>
      </c>
      <c r="B17" s="1" t="s">
        <v>233</v>
      </c>
      <c r="C17" s="1" t="str">
        <f>TEXT("L18132002001","00000")</f>
        <v>L18132002001</v>
      </c>
      <c r="D17" s="1" t="s">
        <v>254</v>
      </c>
      <c r="E17" s="1">
        <v>9687520868</v>
      </c>
      <c r="F17" s="1">
        <v>646</v>
      </c>
    </row>
    <row r="18" spans="1:6" ht="30.75" customHeight="1">
      <c r="A18" s="1" t="s">
        <v>72</v>
      </c>
      <c r="B18" s="1" t="s">
        <v>233</v>
      </c>
      <c r="C18" s="1" t="str">
        <f>TEXT("F17024002119","00000")</f>
        <v>F17024002119</v>
      </c>
      <c r="D18" s="1" t="s">
        <v>255</v>
      </c>
      <c r="E18" s="1">
        <v>9692705525</v>
      </c>
      <c r="F18" s="1">
        <v>644</v>
      </c>
    </row>
    <row r="19" spans="1:6" ht="30.75" customHeight="1">
      <c r="A19" s="1" t="s">
        <v>35</v>
      </c>
      <c r="B19" s="1" t="s">
        <v>233</v>
      </c>
      <c r="C19" s="1" t="str">
        <f>TEXT("F17021002021","00000")</f>
        <v>F17021002021</v>
      </c>
      <c r="D19" s="1" t="s">
        <v>256</v>
      </c>
      <c r="E19" s="1">
        <v>8908485565</v>
      </c>
      <c r="F19" s="1">
        <v>641</v>
      </c>
    </row>
    <row r="20" spans="1:6" ht="30.75" customHeight="1">
      <c r="A20" s="1" t="s">
        <v>257</v>
      </c>
      <c r="B20" s="1" t="s">
        <v>233</v>
      </c>
      <c r="C20" s="1" t="str">
        <f>TEXT("F17121002027","00000")</f>
        <v>F17121002027</v>
      </c>
      <c r="D20" s="1" t="s">
        <v>258</v>
      </c>
      <c r="E20" s="1">
        <v>9861523780</v>
      </c>
      <c r="F20" s="1">
        <v>640</v>
      </c>
    </row>
    <row r="21" spans="1:6" ht="30.75" customHeight="1">
      <c r="A21" s="1" t="s">
        <v>66</v>
      </c>
      <c r="B21" s="1" t="s">
        <v>233</v>
      </c>
      <c r="C21" s="1" t="str">
        <f>TEXT("F17132002062","00000")</f>
        <v>F17132002062</v>
      </c>
      <c r="D21" s="1" t="s">
        <v>259</v>
      </c>
      <c r="E21" s="1">
        <v>7381875052</v>
      </c>
      <c r="F21" s="1">
        <v>639</v>
      </c>
    </row>
    <row r="22" spans="1:6" ht="30.75" customHeight="1">
      <c r="A22" s="1" t="s">
        <v>32</v>
      </c>
      <c r="B22" s="1" t="s">
        <v>233</v>
      </c>
      <c r="C22" s="1" t="str">
        <f>TEXT("F17004002056","00000")</f>
        <v>F17004002056</v>
      </c>
      <c r="D22" s="1" t="s">
        <v>260</v>
      </c>
      <c r="E22" s="1">
        <v>7894780482</v>
      </c>
      <c r="F22" s="1">
        <v>638</v>
      </c>
    </row>
    <row r="23" spans="1:6" ht="30.75" customHeight="1">
      <c r="A23" s="1" t="s">
        <v>28</v>
      </c>
      <c r="B23" s="1" t="s">
        <v>233</v>
      </c>
      <c r="C23" s="1" t="str">
        <f>TEXT("F17013002018","00000")</f>
        <v>F17013002018</v>
      </c>
      <c r="D23" s="1" t="s">
        <v>261</v>
      </c>
      <c r="E23" s="1">
        <v>9937507455</v>
      </c>
      <c r="F23" s="1">
        <v>637</v>
      </c>
    </row>
    <row r="24" spans="1:6" ht="30.75" customHeight="1">
      <c r="A24" s="1" t="s">
        <v>252</v>
      </c>
      <c r="B24" s="1" t="s">
        <v>233</v>
      </c>
      <c r="C24" s="1" t="str">
        <f>TEXT("F17015002034","00000")</f>
        <v>F17015002034</v>
      </c>
      <c r="D24" s="1" t="s">
        <v>262</v>
      </c>
      <c r="E24" s="1">
        <v>7873529338</v>
      </c>
      <c r="F24" s="1">
        <v>637</v>
      </c>
    </row>
    <row r="25" spans="1:6" ht="30.75" customHeight="1">
      <c r="A25" s="1" t="s">
        <v>88</v>
      </c>
      <c r="B25" s="1" t="s">
        <v>233</v>
      </c>
      <c r="C25" s="1" t="str">
        <f>TEXT("L18114002007","00000")</f>
        <v>L18114002007</v>
      </c>
      <c r="D25" s="1" t="s">
        <v>263</v>
      </c>
      <c r="E25" s="1">
        <v>8249402297</v>
      </c>
      <c r="F25" s="1">
        <v>634</v>
      </c>
    </row>
    <row r="26" spans="1:6" ht="30.75" customHeight="1">
      <c r="A26" s="1" t="s">
        <v>216</v>
      </c>
      <c r="B26" s="1" t="s">
        <v>233</v>
      </c>
      <c r="C26" s="1" t="str">
        <f>TEXT("F17020002033","00000")</f>
        <v>F17020002033</v>
      </c>
      <c r="D26" s="1" t="s">
        <v>264</v>
      </c>
      <c r="E26" s="1">
        <v>7789827728</v>
      </c>
      <c r="F26" s="1">
        <v>633</v>
      </c>
    </row>
    <row r="27" spans="1:6" ht="30.75" customHeight="1">
      <c r="A27" s="1" t="s">
        <v>23</v>
      </c>
      <c r="B27" s="1" t="s">
        <v>233</v>
      </c>
      <c r="C27" s="1" t="str">
        <f>TEXT("F17012002062","00000")</f>
        <v>F17012002062</v>
      </c>
      <c r="D27" s="1" t="s">
        <v>265</v>
      </c>
      <c r="E27" s="1">
        <v>7606951198</v>
      </c>
      <c r="F27" s="1">
        <v>632</v>
      </c>
    </row>
    <row r="28" spans="1:6" ht="30.75" customHeight="1">
      <c r="A28" s="1" t="s">
        <v>28</v>
      </c>
      <c r="B28" s="1" t="s">
        <v>233</v>
      </c>
      <c r="C28" s="1" t="str">
        <f>TEXT("L18013002010","00000")</f>
        <v>L18013002010</v>
      </c>
      <c r="D28" s="1" t="s">
        <v>266</v>
      </c>
      <c r="E28" s="1">
        <v>9438824619</v>
      </c>
      <c r="F28" s="1">
        <v>632</v>
      </c>
    </row>
    <row r="29" spans="1:6" ht="30.75" customHeight="1">
      <c r="A29" s="1" t="s">
        <v>53</v>
      </c>
      <c r="B29" s="1" t="s">
        <v>233</v>
      </c>
      <c r="C29" s="1" t="str">
        <f>TEXT("F17002002002","00000")</f>
        <v>F17002002002</v>
      </c>
      <c r="D29" s="1" t="s">
        <v>267</v>
      </c>
      <c r="E29" s="1">
        <v>8342869444</v>
      </c>
      <c r="F29" s="1">
        <v>630</v>
      </c>
    </row>
    <row r="30" spans="1:6" ht="30.75" customHeight="1">
      <c r="A30" s="1" t="s">
        <v>37</v>
      </c>
      <c r="B30" s="1" t="s">
        <v>233</v>
      </c>
      <c r="C30" s="1" t="str">
        <f>TEXT("F17007002005","00000")</f>
        <v>F17007002005</v>
      </c>
      <c r="D30" s="1" t="s">
        <v>268</v>
      </c>
      <c r="E30" s="1">
        <v>9777678105</v>
      </c>
      <c r="F30" s="1">
        <v>630</v>
      </c>
    </row>
    <row r="31" spans="1:6" ht="30.75" customHeight="1">
      <c r="A31" s="1" t="s">
        <v>113</v>
      </c>
      <c r="B31" s="1" t="s">
        <v>233</v>
      </c>
      <c r="C31" s="1" t="str">
        <f>TEXT("F17019002016","00000")</f>
        <v>F17019002016</v>
      </c>
      <c r="D31" s="1" t="s">
        <v>269</v>
      </c>
      <c r="E31" s="1">
        <v>9781324903</v>
      </c>
      <c r="F31" s="1">
        <v>630</v>
      </c>
    </row>
    <row r="32" spans="1:6" ht="30.75" customHeight="1">
      <c r="A32" s="1" t="s">
        <v>49</v>
      </c>
      <c r="B32" s="1" t="s">
        <v>233</v>
      </c>
      <c r="C32" s="1" t="str">
        <f>TEXT("L18091002074","00000")</f>
        <v>L18091002074</v>
      </c>
      <c r="D32" s="1" t="s">
        <v>270</v>
      </c>
      <c r="E32" s="1">
        <v>7788006613</v>
      </c>
      <c r="F32" s="1">
        <v>629</v>
      </c>
    </row>
    <row r="33" spans="1:6" ht="30.75" customHeight="1">
      <c r="A33" s="1" t="s">
        <v>56</v>
      </c>
      <c r="B33" s="1" t="s">
        <v>233</v>
      </c>
      <c r="C33" s="1" t="str">
        <f>TEXT("F17005002082","00000")</f>
        <v>F17005002082</v>
      </c>
      <c r="D33" s="1" t="s">
        <v>271</v>
      </c>
      <c r="E33" s="1">
        <v>8018210063</v>
      </c>
      <c r="F33" s="1">
        <v>628</v>
      </c>
    </row>
    <row r="34" spans="1:6" ht="30.75" customHeight="1">
      <c r="A34" s="1" t="s">
        <v>28</v>
      </c>
      <c r="B34" s="1" t="s">
        <v>233</v>
      </c>
      <c r="C34" s="1" t="str">
        <f>TEXT("F17013002003","00000")</f>
        <v>F17013002003</v>
      </c>
      <c r="D34" s="1" t="s">
        <v>272</v>
      </c>
      <c r="E34" s="1">
        <v>9776045303</v>
      </c>
      <c r="F34" s="1">
        <v>628</v>
      </c>
    </row>
    <row r="35" spans="1:6" ht="30.75" customHeight="1">
      <c r="A35" s="1" t="s">
        <v>105</v>
      </c>
      <c r="B35" s="1" t="s">
        <v>233</v>
      </c>
      <c r="C35" s="1" t="str">
        <f>TEXT("F17035002006","00000")</f>
        <v>F17035002006</v>
      </c>
      <c r="D35" s="1" t="s">
        <v>273</v>
      </c>
      <c r="E35" s="1">
        <v>7077757597</v>
      </c>
      <c r="F35" s="1">
        <v>626</v>
      </c>
    </row>
    <row r="36" spans="1:6" ht="30.75" customHeight="1">
      <c r="A36" s="1" t="s">
        <v>171</v>
      </c>
      <c r="B36" s="1" t="s">
        <v>233</v>
      </c>
      <c r="C36" s="1" t="str">
        <f>TEXT("F17044002037","00000")</f>
        <v>F17044002037</v>
      </c>
      <c r="D36" s="1" t="s">
        <v>274</v>
      </c>
      <c r="E36" s="1">
        <v>9113151768</v>
      </c>
      <c r="F36" s="1">
        <v>626</v>
      </c>
    </row>
    <row r="37" spans="1:6" ht="30.75" customHeight="1">
      <c r="A37" s="1" t="s">
        <v>94</v>
      </c>
      <c r="B37" s="1" t="s">
        <v>233</v>
      </c>
      <c r="C37" s="1" t="str">
        <f>TEXT("F17048002005","00000")</f>
        <v>F17048002005</v>
      </c>
      <c r="D37" s="1" t="s">
        <v>275</v>
      </c>
      <c r="E37" s="1">
        <v>9090967604</v>
      </c>
      <c r="F37" s="1">
        <v>626</v>
      </c>
    </row>
    <row r="38" spans="1:6" ht="30.75" customHeight="1">
      <c r="A38" s="1" t="s">
        <v>60</v>
      </c>
      <c r="B38" s="1" t="s">
        <v>233</v>
      </c>
      <c r="C38" s="1" t="str">
        <f>TEXT("F17111002028","00000")</f>
        <v>F17111002028</v>
      </c>
      <c r="D38" s="1" t="s">
        <v>276</v>
      </c>
      <c r="E38" s="1">
        <v>7735490606</v>
      </c>
      <c r="F38" s="1">
        <v>626</v>
      </c>
    </row>
    <row r="39" spans="1:6" ht="30.75" customHeight="1">
      <c r="A39" s="1" t="s">
        <v>66</v>
      </c>
      <c r="B39" s="1" t="s">
        <v>233</v>
      </c>
      <c r="C39" s="1" t="str">
        <f>TEXT("F17132002042","00000")</f>
        <v>F17132002042</v>
      </c>
      <c r="D39" s="1" t="s">
        <v>277</v>
      </c>
      <c r="E39" s="1">
        <v>8895896396</v>
      </c>
      <c r="F39" s="1">
        <v>626</v>
      </c>
    </row>
    <row r="40" spans="1:6" ht="30.75" customHeight="1">
      <c r="A40" s="1" t="s">
        <v>23</v>
      </c>
      <c r="B40" s="1" t="s">
        <v>233</v>
      </c>
      <c r="C40" s="1" t="str">
        <f>TEXT("L18012002018","00000")</f>
        <v>L18012002018</v>
      </c>
      <c r="D40" s="1" t="s">
        <v>278</v>
      </c>
      <c r="E40" s="1">
        <v>8480137073</v>
      </c>
      <c r="F40" s="1">
        <v>626</v>
      </c>
    </row>
    <row r="41" spans="1:6" ht="30.75" customHeight="1">
      <c r="A41" s="1" t="s">
        <v>279</v>
      </c>
      <c r="B41" s="1" t="s">
        <v>233</v>
      </c>
      <c r="C41" s="1" t="str">
        <f>TEXT("F17053002031","00000")</f>
        <v>F17053002031</v>
      </c>
      <c r="D41" s="1" t="s">
        <v>280</v>
      </c>
      <c r="E41" s="1">
        <v>9438246550</v>
      </c>
      <c r="F41" s="1">
        <v>625</v>
      </c>
    </row>
    <row r="42" spans="1:6" ht="30.75" customHeight="1">
      <c r="A42" s="1" t="s">
        <v>247</v>
      </c>
      <c r="B42" s="1" t="s">
        <v>233</v>
      </c>
      <c r="C42" s="1" t="str">
        <f>TEXT("F17116002090","00000")</f>
        <v>F17116002090</v>
      </c>
      <c r="D42" s="1" t="s">
        <v>281</v>
      </c>
      <c r="E42" s="1">
        <v>9556393464</v>
      </c>
      <c r="F42" s="1">
        <v>625</v>
      </c>
    </row>
    <row r="43" spans="1:6" ht="30.75" customHeight="1">
      <c r="A43" s="1" t="s">
        <v>60</v>
      </c>
      <c r="B43" s="1" t="s">
        <v>233</v>
      </c>
      <c r="C43" s="1" t="str">
        <f>TEXT("F17111002046","00000")</f>
        <v>F17111002046</v>
      </c>
      <c r="D43" s="1" t="s">
        <v>282</v>
      </c>
      <c r="E43" s="1">
        <v>8658898780</v>
      </c>
      <c r="F43" s="1">
        <v>624</v>
      </c>
    </row>
    <row r="44" spans="1:6" ht="30.75" customHeight="1">
      <c r="A44" s="1" t="s">
        <v>283</v>
      </c>
      <c r="B44" s="1" t="s">
        <v>233</v>
      </c>
      <c r="C44" s="1" t="str">
        <f>TEXT("F17043002048","00000")</f>
        <v>F17043002048</v>
      </c>
      <c r="D44" s="1" t="s">
        <v>284</v>
      </c>
      <c r="E44" s="1">
        <v>9078992982</v>
      </c>
      <c r="F44" s="1">
        <v>623</v>
      </c>
    </row>
    <row r="45" spans="1:6" ht="30.75" customHeight="1">
      <c r="A45" s="1" t="s">
        <v>186</v>
      </c>
      <c r="B45" s="1" t="s">
        <v>233</v>
      </c>
      <c r="C45" s="1" t="str">
        <f>TEXT("F17061002028","00000")</f>
        <v>F17061002028</v>
      </c>
      <c r="D45" s="1" t="s">
        <v>285</v>
      </c>
      <c r="E45" s="1">
        <v>7682044383</v>
      </c>
      <c r="F45" s="1">
        <v>623</v>
      </c>
    </row>
    <row r="46" spans="1:6" ht="30.75" customHeight="1">
      <c r="A46" s="1" t="s">
        <v>39</v>
      </c>
      <c r="B46" s="1" t="s">
        <v>233</v>
      </c>
      <c r="C46" s="1" t="str">
        <f>TEXT("F17070002037","00000")</f>
        <v>F17070002037</v>
      </c>
      <c r="D46" s="1" t="s">
        <v>286</v>
      </c>
      <c r="E46" s="1">
        <v>9800841056</v>
      </c>
      <c r="F46" s="1">
        <v>623</v>
      </c>
    </row>
    <row r="47" spans="1:6" ht="30.75" customHeight="1">
      <c r="A47" s="1" t="s">
        <v>60</v>
      </c>
      <c r="B47" s="1" t="s">
        <v>233</v>
      </c>
      <c r="C47" s="1" t="str">
        <f>TEXT("L18111002010","00000")</f>
        <v>L18111002010</v>
      </c>
      <c r="D47" s="1" t="s">
        <v>287</v>
      </c>
      <c r="E47" s="1">
        <v>9583594900</v>
      </c>
      <c r="F47" s="1">
        <v>623</v>
      </c>
    </row>
    <row r="48" spans="1:6" ht="30.75" customHeight="1">
      <c r="A48" s="1" t="s">
        <v>151</v>
      </c>
      <c r="B48" s="1" t="s">
        <v>233</v>
      </c>
      <c r="C48" s="1" t="str">
        <f>TEXT("F17014002009","00000")</f>
        <v>F17014002009</v>
      </c>
      <c r="D48" s="1" t="s">
        <v>288</v>
      </c>
      <c r="E48" s="1">
        <v>7377076980</v>
      </c>
      <c r="F48" s="1">
        <v>622</v>
      </c>
    </row>
    <row r="49" spans="1:6" ht="30.75" customHeight="1">
      <c r="A49" s="1" t="s">
        <v>289</v>
      </c>
      <c r="B49" s="1" t="s">
        <v>233</v>
      </c>
      <c r="C49" s="1" t="str">
        <f>TEXT("F17050002002","00000")</f>
        <v>F17050002002</v>
      </c>
      <c r="D49" s="1" t="s">
        <v>290</v>
      </c>
      <c r="E49" s="1">
        <v>9090176588</v>
      </c>
      <c r="F49" s="1">
        <v>622</v>
      </c>
    </row>
    <row r="50" spans="1:6" ht="30.75" customHeight="1">
      <c r="A50" s="1" t="s">
        <v>49</v>
      </c>
      <c r="B50" s="1" t="s">
        <v>233</v>
      </c>
      <c r="C50" s="1" t="str">
        <f>TEXT("L18091002004","00000")</f>
        <v>L18091002004</v>
      </c>
      <c r="D50" s="1" t="s">
        <v>291</v>
      </c>
      <c r="E50" s="1">
        <v>9776143208</v>
      </c>
      <c r="F50" s="1">
        <v>622</v>
      </c>
    </row>
    <row r="51" spans="1:6" ht="30.75" customHeight="1">
      <c r="A51" s="1" t="s">
        <v>49</v>
      </c>
      <c r="B51" s="1" t="s">
        <v>233</v>
      </c>
      <c r="C51" s="1" t="str">
        <f>TEXT("L18091002051","00000")</f>
        <v>L18091002051</v>
      </c>
      <c r="D51" s="1" t="s">
        <v>292</v>
      </c>
      <c r="E51" s="1">
        <v>9439842855</v>
      </c>
      <c r="F51" s="1">
        <v>622</v>
      </c>
    </row>
    <row r="52" spans="1:6" ht="30.75" customHeight="1">
      <c r="A52" s="1" t="s">
        <v>293</v>
      </c>
      <c r="B52" s="1" t="s">
        <v>233</v>
      </c>
      <c r="C52" s="1" t="str">
        <f>TEXT("F17017002015","00000")</f>
        <v>F17017002015</v>
      </c>
      <c r="D52" s="1" t="s">
        <v>294</v>
      </c>
      <c r="E52" s="1">
        <v>9437373373</v>
      </c>
      <c r="F52" s="1">
        <v>621</v>
      </c>
    </row>
    <row r="53" spans="1:6" ht="30.75" customHeight="1">
      <c r="A53" s="1" t="s">
        <v>35</v>
      </c>
      <c r="B53" s="1" t="s">
        <v>233</v>
      </c>
      <c r="C53" s="1" t="str">
        <f>TEXT("F17021002004","00000")</f>
        <v>F17021002004</v>
      </c>
      <c r="D53" s="1" t="s">
        <v>295</v>
      </c>
      <c r="E53" s="1">
        <v>7989074224</v>
      </c>
      <c r="F53" s="1">
        <v>621</v>
      </c>
    </row>
    <row r="54" spans="1:6" ht="30.75" customHeight="1">
      <c r="A54" s="1" t="s">
        <v>28</v>
      </c>
      <c r="B54" s="1" t="s">
        <v>233</v>
      </c>
      <c r="C54" s="1" t="str">
        <f>TEXT("L18013002015","00000")</f>
        <v>L18013002015</v>
      </c>
      <c r="D54" s="1" t="s">
        <v>296</v>
      </c>
      <c r="E54" s="1">
        <v>8917491192</v>
      </c>
      <c r="F54" s="1">
        <v>621</v>
      </c>
    </row>
    <row r="55" spans="1:6" ht="30.75" customHeight="1">
      <c r="A55" s="1" t="s">
        <v>289</v>
      </c>
      <c r="B55" s="1" t="s">
        <v>233</v>
      </c>
      <c r="C55" s="1" t="str">
        <f>TEXT("F17050002039","00000")</f>
        <v>F17050002039</v>
      </c>
      <c r="D55" s="1" t="s">
        <v>297</v>
      </c>
      <c r="E55" s="1">
        <v>7978746683</v>
      </c>
      <c r="F55" s="1">
        <v>620</v>
      </c>
    </row>
    <row r="56" spans="1:6" ht="30.75" customHeight="1">
      <c r="A56" s="1" t="s">
        <v>289</v>
      </c>
      <c r="B56" s="1" t="s">
        <v>233</v>
      </c>
      <c r="C56" s="1" t="str">
        <f>TEXT("F17050002044","00000")</f>
        <v>F17050002044</v>
      </c>
      <c r="D56" s="1" t="s">
        <v>298</v>
      </c>
      <c r="E56" s="1">
        <v>9853336828</v>
      </c>
      <c r="F56" s="1">
        <v>620</v>
      </c>
    </row>
    <row r="57" spans="1:6" ht="30.75" customHeight="1">
      <c r="A57" s="1" t="s">
        <v>35</v>
      </c>
      <c r="B57" s="1" t="s">
        <v>233</v>
      </c>
      <c r="C57" s="1" t="str">
        <f>TEXT("F17021002062","00000")</f>
        <v>F17021002062</v>
      </c>
      <c r="D57" s="1" t="s">
        <v>299</v>
      </c>
      <c r="E57" s="1">
        <v>9583494330</v>
      </c>
      <c r="F57" s="1">
        <v>619</v>
      </c>
    </row>
    <row r="58" spans="1:6" ht="30.75" customHeight="1">
      <c r="A58" s="1" t="s">
        <v>130</v>
      </c>
      <c r="B58" s="1" t="s">
        <v>233</v>
      </c>
      <c r="C58" s="1" t="str">
        <f>TEXT("F17078002028","00000")</f>
        <v>F17078002028</v>
      </c>
      <c r="D58" s="1" t="s">
        <v>300</v>
      </c>
      <c r="E58" s="1">
        <v>7064096137</v>
      </c>
      <c r="F58" s="1">
        <v>619</v>
      </c>
    </row>
    <row r="59" spans="1:6" ht="30.75" customHeight="1">
      <c r="A59" s="1" t="s">
        <v>301</v>
      </c>
      <c r="B59" s="1" t="s">
        <v>233</v>
      </c>
      <c r="C59" s="1" t="str">
        <f>TEXT("L18069002030","00000")</f>
        <v>L18069002030</v>
      </c>
      <c r="D59" s="1" t="s">
        <v>302</v>
      </c>
      <c r="E59" s="1">
        <v>7205155254</v>
      </c>
      <c r="F59" s="1">
        <v>619</v>
      </c>
    </row>
    <row r="60" spans="1:6" ht="30.75" customHeight="1">
      <c r="A60" s="1" t="s">
        <v>49</v>
      </c>
      <c r="B60" s="1" t="s">
        <v>233</v>
      </c>
      <c r="C60" s="1" t="str">
        <f>TEXT("L18091002021","00000")</f>
        <v>L18091002021</v>
      </c>
      <c r="D60" s="1" t="s">
        <v>303</v>
      </c>
      <c r="E60" s="1">
        <v>9437882247</v>
      </c>
      <c r="F60" s="1">
        <v>619</v>
      </c>
    </row>
    <row r="61" spans="1:6" ht="30.75" customHeight="1">
      <c r="A61" s="1" t="s">
        <v>74</v>
      </c>
      <c r="B61" s="1" t="s">
        <v>233</v>
      </c>
      <c r="C61" s="1" t="str">
        <f>TEXT("F17018002026","00000")</f>
        <v>F17018002026</v>
      </c>
      <c r="D61" s="1" t="s">
        <v>304</v>
      </c>
      <c r="E61" s="1">
        <v>7077028045</v>
      </c>
      <c r="F61" s="1">
        <v>618</v>
      </c>
    </row>
    <row r="62" spans="1:6" ht="30.75" customHeight="1">
      <c r="A62" s="1" t="s">
        <v>305</v>
      </c>
      <c r="B62" s="1" t="s">
        <v>233</v>
      </c>
      <c r="C62" s="1" t="str">
        <f>TEXT("L18036002014","00000")</f>
        <v>L18036002014</v>
      </c>
      <c r="D62" s="1" t="s">
        <v>306</v>
      </c>
      <c r="E62" s="1">
        <v>7327840411</v>
      </c>
      <c r="F62" s="1">
        <v>618</v>
      </c>
    </row>
    <row r="63" spans="1:6" ht="30.75" customHeight="1">
      <c r="A63" s="1" t="s">
        <v>56</v>
      </c>
      <c r="B63" s="1" t="s">
        <v>233</v>
      </c>
      <c r="C63" s="1" t="str">
        <f>TEXT("F17005002011","00000")</f>
        <v>F17005002011</v>
      </c>
      <c r="D63" s="1" t="s">
        <v>307</v>
      </c>
      <c r="E63" s="1">
        <v>7381628854</v>
      </c>
      <c r="F63" s="1">
        <v>617</v>
      </c>
    </row>
    <row r="64" spans="1:6" ht="30.75" customHeight="1">
      <c r="A64" s="1" t="s">
        <v>23</v>
      </c>
      <c r="B64" s="1" t="s">
        <v>233</v>
      </c>
      <c r="C64" s="1" t="str">
        <f>TEXT("F17012001013","00000")</f>
        <v>F17012001013</v>
      </c>
      <c r="D64" s="1" t="s">
        <v>308</v>
      </c>
      <c r="E64" s="1">
        <v>8763026934</v>
      </c>
      <c r="F64" s="1">
        <v>617</v>
      </c>
    </row>
    <row r="65" spans="1:6" ht="30.75" customHeight="1">
      <c r="A65" s="1" t="s">
        <v>72</v>
      </c>
      <c r="B65" s="1" t="s">
        <v>233</v>
      </c>
      <c r="C65" s="1" t="str">
        <f>TEXT("F17024002104","00000")</f>
        <v>F17024002104</v>
      </c>
      <c r="D65" s="1" t="s">
        <v>309</v>
      </c>
      <c r="E65" s="1">
        <v>8093989613</v>
      </c>
      <c r="F65" s="1">
        <v>617</v>
      </c>
    </row>
    <row r="66" spans="1:6" ht="30.75" customHeight="1">
      <c r="A66" s="1" t="s">
        <v>94</v>
      </c>
      <c r="B66" s="1" t="s">
        <v>233</v>
      </c>
      <c r="C66" s="1" t="str">
        <f>TEXT("F17048002063","00000")</f>
        <v>F17048002063</v>
      </c>
      <c r="D66" s="1" t="s">
        <v>310</v>
      </c>
      <c r="E66" s="1">
        <v>9938353445</v>
      </c>
      <c r="F66" s="1">
        <v>617</v>
      </c>
    </row>
    <row r="67" spans="1:6" ht="30.75" customHeight="1">
      <c r="A67" s="1" t="s">
        <v>49</v>
      </c>
      <c r="B67" s="1" t="s">
        <v>233</v>
      </c>
      <c r="C67" s="1" t="str">
        <f>TEXT("L18091002046","00000")</f>
        <v>L18091002046</v>
      </c>
      <c r="D67" s="1" t="s">
        <v>311</v>
      </c>
      <c r="E67" s="1">
        <v>9438913925</v>
      </c>
      <c r="F67" s="1">
        <v>617</v>
      </c>
    </row>
    <row r="68" spans="1:6" ht="30.75" customHeight="1">
      <c r="A68" s="1" t="s">
        <v>32</v>
      </c>
      <c r="B68" s="1" t="s">
        <v>233</v>
      </c>
      <c r="C68" s="1" t="str">
        <f>TEXT("F17004002001","00000")</f>
        <v>F17004002001</v>
      </c>
      <c r="D68" s="1" t="s">
        <v>312</v>
      </c>
      <c r="E68" s="1">
        <v>8249328542</v>
      </c>
      <c r="F68" s="1">
        <v>616</v>
      </c>
    </row>
    <row r="69" spans="1:6" ht="30.75" customHeight="1">
      <c r="A69" s="1" t="s">
        <v>23</v>
      </c>
      <c r="B69" s="1" t="s">
        <v>233</v>
      </c>
      <c r="C69" s="1" t="str">
        <f>TEXT("F17012002042","00000")</f>
        <v>F17012002042</v>
      </c>
      <c r="D69" s="1" t="s">
        <v>313</v>
      </c>
      <c r="E69" s="1">
        <v>9938677674</v>
      </c>
      <c r="F69" s="1">
        <v>616</v>
      </c>
    </row>
    <row r="70" spans="1:6" ht="30.75" customHeight="1">
      <c r="A70" s="1" t="s">
        <v>216</v>
      </c>
      <c r="B70" s="1" t="s">
        <v>233</v>
      </c>
      <c r="C70" s="1" t="str">
        <f>TEXT("F17020002013","00000")</f>
        <v>F17020002013</v>
      </c>
      <c r="D70" s="1" t="s">
        <v>314</v>
      </c>
      <c r="E70" s="1">
        <v>7789094905</v>
      </c>
      <c r="F70" s="1">
        <v>616</v>
      </c>
    </row>
    <row r="71" spans="1:6" ht="30.75" customHeight="1">
      <c r="A71" s="1" t="s">
        <v>293</v>
      </c>
      <c r="B71" s="1" t="s">
        <v>233</v>
      </c>
      <c r="C71" s="1" t="str">
        <f>TEXT("F17017002029","00000")</f>
        <v>F17017002029</v>
      </c>
      <c r="D71" s="1" t="s">
        <v>315</v>
      </c>
      <c r="E71" s="1">
        <v>8114772557</v>
      </c>
      <c r="F71" s="1">
        <v>615</v>
      </c>
    </row>
    <row r="72" spans="1:6" ht="30.75" customHeight="1">
      <c r="A72" s="1" t="s">
        <v>186</v>
      </c>
      <c r="B72" s="1" t="s">
        <v>233</v>
      </c>
      <c r="C72" s="1" t="str">
        <f>TEXT("F17061002036","00000")</f>
        <v>F17061002036</v>
      </c>
      <c r="D72" s="1" t="s">
        <v>316</v>
      </c>
      <c r="E72" s="1">
        <v>9778722567</v>
      </c>
      <c r="F72" s="1">
        <v>614</v>
      </c>
    </row>
    <row r="73" spans="1:6" ht="30.75" customHeight="1">
      <c r="A73" s="1" t="s">
        <v>60</v>
      </c>
      <c r="B73" s="1" t="s">
        <v>233</v>
      </c>
      <c r="C73" s="1" t="str">
        <f>TEXT("F17111002020","00000")</f>
        <v>F17111002020</v>
      </c>
      <c r="D73" s="1" t="s">
        <v>317</v>
      </c>
      <c r="E73" s="1">
        <v>8908997997</v>
      </c>
      <c r="F73" s="1">
        <v>614</v>
      </c>
    </row>
    <row r="74" spans="1:6" ht="30.75" customHeight="1">
      <c r="A74" s="1" t="s">
        <v>151</v>
      </c>
      <c r="B74" s="1" t="s">
        <v>233</v>
      </c>
      <c r="C74" s="1" t="str">
        <f>TEXT("F17014002004","00000")</f>
        <v>F17014002004</v>
      </c>
      <c r="D74" s="1" t="s">
        <v>318</v>
      </c>
      <c r="E74" s="1">
        <v>9114882021</v>
      </c>
      <c r="F74" s="1">
        <v>613</v>
      </c>
    </row>
    <row r="75" spans="1:6" ht="30.75" customHeight="1">
      <c r="A75" s="1" t="s">
        <v>72</v>
      </c>
      <c r="B75" s="1" t="s">
        <v>233</v>
      </c>
      <c r="C75" s="1" t="str">
        <f>TEXT("F17024002082","00000")</f>
        <v>F17024002082</v>
      </c>
      <c r="D75" s="1" t="s">
        <v>319</v>
      </c>
      <c r="E75" s="1">
        <v>9937202578</v>
      </c>
      <c r="F75" s="1">
        <v>613</v>
      </c>
    </row>
    <row r="76" spans="1:6" ht="30.75" customHeight="1">
      <c r="A76" s="1" t="s">
        <v>42</v>
      </c>
      <c r="B76" s="1" t="s">
        <v>233</v>
      </c>
      <c r="C76" s="1" t="str">
        <f>TEXT("F17125002048","00000")</f>
        <v>F17125002048</v>
      </c>
      <c r="D76" s="1" t="s">
        <v>320</v>
      </c>
      <c r="E76" s="1">
        <v>8458040191</v>
      </c>
      <c r="F76" s="1">
        <v>613</v>
      </c>
    </row>
    <row r="77" spans="1:6" ht="30.75" customHeight="1">
      <c r="A77" s="1" t="s">
        <v>6</v>
      </c>
      <c r="B77" s="1" t="s">
        <v>233</v>
      </c>
      <c r="C77" s="1" t="str">
        <f>TEXT("F17001002046","00000")</f>
        <v>F17001002046</v>
      </c>
      <c r="D77" s="1" t="s">
        <v>321</v>
      </c>
      <c r="E77" s="1">
        <v>7017688673</v>
      </c>
      <c r="F77" s="1">
        <v>612</v>
      </c>
    </row>
    <row r="78" spans="1:6" ht="30.75" customHeight="1">
      <c r="A78" s="1" t="s">
        <v>94</v>
      </c>
      <c r="B78" s="1" t="s">
        <v>233</v>
      </c>
      <c r="C78" s="1" t="str">
        <f>TEXT("F17048002039","00000")</f>
        <v>F17048002039</v>
      </c>
      <c r="D78" s="1" t="s">
        <v>322</v>
      </c>
      <c r="E78" s="1">
        <v>9114090232</v>
      </c>
      <c r="F78" s="1">
        <v>612</v>
      </c>
    </row>
    <row r="79" spans="1:6" ht="30.75" customHeight="1">
      <c r="A79" s="1" t="s">
        <v>130</v>
      </c>
      <c r="B79" s="1" t="s">
        <v>233</v>
      </c>
      <c r="C79" s="1" t="str">
        <f>TEXT("F17078002043","00000")</f>
        <v>F17078002043</v>
      </c>
      <c r="D79" s="1" t="s">
        <v>323</v>
      </c>
      <c r="E79" s="1">
        <v>8596940891</v>
      </c>
      <c r="F79" s="1">
        <v>612</v>
      </c>
    </row>
    <row r="80" spans="1:6" ht="30.75" customHeight="1">
      <c r="A80" s="1" t="s">
        <v>324</v>
      </c>
      <c r="B80" s="1" t="s">
        <v>233</v>
      </c>
      <c r="C80" s="1" t="str">
        <f>TEXT("L18141002021","00000")</f>
        <v>L18141002021</v>
      </c>
      <c r="D80" s="1" t="s">
        <v>325</v>
      </c>
      <c r="E80" s="1">
        <v>7377611063</v>
      </c>
      <c r="F80" s="1">
        <v>612</v>
      </c>
    </row>
    <row r="81" spans="1:6" ht="30.75" customHeight="1">
      <c r="A81" s="1" t="s">
        <v>289</v>
      </c>
      <c r="B81" s="1" t="s">
        <v>233</v>
      </c>
      <c r="C81" s="1" t="str">
        <f>TEXT("F17050002051","00000")</f>
        <v>F17050002051</v>
      </c>
      <c r="D81" s="1" t="s">
        <v>326</v>
      </c>
      <c r="E81" s="1">
        <v>8338014232</v>
      </c>
      <c r="F81" s="1">
        <v>611</v>
      </c>
    </row>
    <row r="82" spans="1:6" ht="30.75" customHeight="1">
      <c r="A82" s="1" t="s">
        <v>244</v>
      </c>
      <c r="B82" s="1" t="s">
        <v>233</v>
      </c>
      <c r="C82" s="1" t="str">
        <f>TEXT("F17127002032","00000")</f>
        <v>F17127002032</v>
      </c>
      <c r="D82" s="1" t="s">
        <v>327</v>
      </c>
      <c r="E82" s="1">
        <v>8594946503</v>
      </c>
      <c r="F82" s="1">
        <v>611</v>
      </c>
    </row>
    <row r="83" spans="1:6" ht="30.75" customHeight="1">
      <c r="A83" s="1" t="s">
        <v>49</v>
      </c>
      <c r="B83" s="1" t="s">
        <v>233</v>
      </c>
      <c r="C83" s="1" t="str">
        <f>TEXT("L18091002014","00000")</f>
        <v>L18091002014</v>
      </c>
      <c r="D83" s="1" t="s">
        <v>328</v>
      </c>
      <c r="E83" s="1">
        <v>9556276678</v>
      </c>
      <c r="F83" s="1">
        <v>611</v>
      </c>
    </row>
    <row r="84" spans="1:6" ht="30.75" customHeight="1">
      <c r="A84" s="1" t="s">
        <v>46</v>
      </c>
      <c r="B84" s="1" t="s">
        <v>233</v>
      </c>
      <c r="C84" s="1" t="str">
        <f>TEXT("F17028001055","00000")</f>
        <v>F17028001055</v>
      </c>
      <c r="D84" s="1" t="s">
        <v>329</v>
      </c>
      <c r="E84" s="1">
        <v>7683944313</v>
      </c>
      <c r="F84" s="1">
        <v>610</v>
      </c>
    </row>
    <row r="85" spans="1:6" ht="30.75" customHeight="1">
      <c r="A85" s="1" t="s">
        <v>115</v>
      </c>
      <c r="B85" s="1" t="s">
        <v>233</v>
      </c>
      <c r="C85" s="1" t="str">
        <f>TEXT("F17049002011","00000")</f>
        <v>F17049002011</v>
      </c>
      <c r="D85" s="1" t="s">
        <v>330</v>
      </c>
      <c r="E85" s="1">
        <v>9178911508</v>
      </c>
      <c r="F85" s="1">
        <v>610</v>
      </c>
    </row>
    <row r="86" spans="1:6" ht="30.75" customHeight="1">
      <c r="A86" s="1" t="s">
        <v>130</v>
      </c>
      <c r="B86" s="1" t="s">
        <v>233</v>
      </c>
      <c r="C86" s="1" t="str">
        <f>TEXT("F17078002002","00000")</f>
        <v>F17078002002</v>
      </c>
      <c r="D86" s="1" t="s">
        <v>331</v>
      </c>
      <c r="E86" s="1">
        <v>9658804676</v>
      </c>
      <c r="F86" s="1">
        <v>610</v>
      </c>
    </row>
    <row r="87" spans="1:6" ht="30.75" customHeight="1">
      <c r="A87" s="1" t="s">
        <v>60</v>
      </c>
      <c r="B87" s="1" t="s">
        <v>233</v>
      </c>
      <c r="C87" s="1" t="str">
        <f>TEXT("F17111001028","00000")</f>
        <v>F17111001028</v>
      </c>
      <c r="D87" s="1" t="s">
        <v>332</v>
      </c>
      <c r="E87" s="1">
        <v>9437218739</v>
      </c>
      <c r="F87" s="1">
        <v>610</v>
      </c>
    </row>
    <row r="88" spans="1:6" ht="30.75" customHeight="1">
      <c r="A88" s="1" t="s">
        <v>49</v>
      </c>
      <c r="B88" s="1" t="s">
        <v>233</v>
      </c>
      <c r="C88" s="1" t="str">
        <f>TEXT("L18091002079","00000")</f>
        <v>L18091002079</v>
      </c>
      <c r="D88" s="1" t="s">
        <v>333</v>
      </c>
      <c r="E88" s="1">
        <v>8598929860</v>
      </c>
      <c r="F88" s="1">
        <v>610</v>
      </c>
    </row>
    <row r="89" spans="1:6" ht="30.75" customHeight="1">
      <c r="A89" s="1" t="s">
        <v>334</v>
      </c>
      <c r="B89" s="1" t="s">
        <v>233</v>
      </c>
      <c r="C89" s="1" t="str">
        <f>TEXT("L18103002020","00000")</f>
        <v>L18103002020</v>
      </c>
      <c r="D89" s="1" t="s">
        <v>335</v>
      </c>
      <c r="E89" s="1">
        <v>8598833809</v>
      </c>
      <c r="F89" s="1">
        <v>610</v>
      </c>
    </row>
    <row r="90" spans="1:6" ht="30.75" customHeight="1">
      <c r="A90" s="1" t="s">
        <v>145</v>
      </c>
      <c r="B90" s="1" t="s">
        <v>233</v>
      </c>
      <c r="C90" s="1" t="str">
        <f>TEXT("F17081002045","00000")</f>
        <v>F17081002045</v>
      </c>
      <c r="D90" s="1" t="s">
        <v>336</v>
      </c>
      <c r="E90" s="1">
        <v>9777837561</v>
      </c>
      <c r="F90" s="1">
        <v>609</v>
      </c>
    </row>
    <row r="91" spans="1:6" ht="30.75" customHeight="1">
      <c r="A91" s="1" t="s">
        <v>49</v>
      </c>
      <c r="B91" s="1" t="s">
        <v>233</v>
      </c>
      <c r="C91" s="1" t="str">
        <f>TEXT("F17091002022","00000")</f>
        <v>F17091002022</v>
      </c>
      <c r="D91" s="1" t="s">
        <v>337</v>
      </c>
      <c r="E91" s="1">
        <v>8658524906</v>
      </c>
      <c r="F91" s="1">
        <v>609</v>
      </c>
    </row>
    <row r="92" spans="1:6" ht="30.75" customHeight="1">
      <c r="A92" s="1" t="s">
        <v>338</v>
      </c>
      <c r="B92" s="1" t="s">
        <v>233</v>
      </c>
      <c r="C92" s="1" t="str">
        <f>TEXT("F17093002113","00000")</f>
        <v>F17093002113</v>
      </c>
      <c r="D92" s="1" t="s">
        <v>339</v>
      </c>
      <c r="E92" s="1">
        <v>9178183585</v>
      </c>
      <c r="F92" s="1">
        <v>609</v>
      </c>
    </row>
    <row r="93" spans="1:6" ht="30.75" customHeight="1">
      <c r="A93" s="1" t="s">
        <v>127</v>
      </c>
      <c r="B93" s="1" t="s">
        <v>233</v>
      </c>
      <c r="C93" s="1" t="str">
        <f>TEXT("L18040002011","00000")</f>
        <v>L18040002011</v>
      </c>
      <c r="D93" s="1" t="s">
        <v>340</v>
      </c>
      <c r="E93" s="1">
        <v>9777027311</v>
      </c>
      <c r="F93" s="1">
        <v>609</v>
      </c>
    </row>
    <row r="94" spans="1:6" ht="30.75" customHeight="1">
      <c r="A94" s="1" t="s">
        <v>252</v>
      </c>
      <c r="B94" s="1" t="s">
        <v>233</v>
      </c>
      <c r="C94" s="1" t="str">
        <f>TEXT("F17015002037","00000")</f>
        <v>F17015002037</v>
      </c>
      <c r="D94" s="1" t="s">
        <v>341</v>
      </c>
      <c r="E94" s="1">
        <v>7608009984</v>
      </c>
      <c r="F94" s="1">
        <v>608</v>
      </c>
    </row>
    <row r="95" spans="1:6" ht="30.75" customHeight="1">
      <c r="A95" s="1" t="s">
        <v>201</v>
      </c>
      <c r="B95" s="1" t="s">
        <v>233</v>
      </c>
      <c r="C95" s="1" t="str">
        <f>TEXT("F17032002046","00000")</f>
        <v>F17032002046</v>
      </c>
      <c r="D95" s="1" t="s">
        <v>342</v>
      </c>
      <c r="E95" s="1">
        <v>9438034553</v>
      </c>
      <c r="F95" s="1">
        <v>608</v>
      </c>
    </row>
    <row r="96" spans="1:6" ht="30.75" customHeight="1">
      <c r="A96" s="1" t="s">
        <v>49</v>
      </c>
      <c r="B96" s="1" t="s">
        <v>233</v>
      </c>
      <c r="C96" s="1" t="str">
        <f>TEXT("F17091002052","00000")</f>
        <v>F17091002052</v>
      </c>
      <c r="D96" s="1" t="s">
        <v>31</v>
      </c>
      <c r="E96" s="1">
        <v>9178274679</v>
      </c>
      <c r="F96" s="1">
        <v>608</v>
      </c>
    </row>
    <row r="97" spans="1:6" ht="30.75" customHeight="1">
      <c r="A97" s="1" t="s">
        <v>18</v>
      </c>
      <c r="B97" s="1" t="s">
        <v>233</v>
      </c>
      <c r="C97" s="1" t="str">
        <f>TEXT("F17096002042","00000")</f>
        <v>F17096002042</v>
      </c>
      <c r="D97" s="1" t="s">
        <v>343</v>
      </c>
      <c r="E97" s="1">
        <v>7894314178</v>
      </c>
      <c r="F97" s="1">
        <v>608</v>
      </c>
    </row>
    <row r="98" spans="1:6" ht="30.75" customHeight="1">
      <c r="A98" s="1" t="s">
        <v>283</v>
      </c>
      <c r="B98" s="1" t="s">
        <v>233</v>
      </c>
      <c r="C98" s="1" t="str">
        <f>TEXT("L18043002012","00000")</f>
        <v>L18043002012</v>
      </c>
      <c r="D98" s="1" t="s">
        <v>344</v>
      </c>
      <c r="E98" s="1">
        <v>8917630512</v>
      </c>
      <c r="F98" s="1">
        <v>608</v>
      </c>
    </row>
    <row r="99" spans="1:6" ht="30.75" customHeight="1">
      <c r="A99" s="1" t="s">
        <v>74</v>
      </c>
      <c r="B99" s="1" t="s">
        <v>233</v>
      </c>
      <c r="C99" s="1" t="str">
        <f>TEXT("F17018003028","00000")</f>
        <v>F17018003028</v>
      </c>
      <c r="D99" s="1" t="s">
        <v>345</v>
      </c>
      <c r="E99" s="1">
        <v>9668623992</v>
      </c>
      <c r="F99" s="1">
        <v>607</v>
      </c>
    </row>
    <row r="100" spans="1:6" ht="30.75" customHeight="1">
      <c r="A100" s="1" t="s">
        <v>186</v>
      </c>
      <c r="B100" s="1" t="s">
        <v>233</v>
      </c>
      <c r="C100" s="1" t="str">
        <f>TEXT("F17061002010","00000")</f>
        <v>F17061002010</v>
      </c>
      <c r="D100" s="1" t="s">
        <v>346</v>
      </c>
      <c r="E100" s="1">
        <v>9853609539</v>
      </c>
      <c r="F100" s="1">
        <v>607</v>
      </c>
    </row>
    <row r="101" spans="1:6" ht="30.75" customHeight="1">
      <c r="A101" s="1" t="s">
        <v>347</v>
      </c>
      <c r="B101" s="1" t="s">
        <v>233</v>
      </c>
      <c r="C101" s="1" t="str">
        <f>TEXT("F17067002001","00000")</f>
        <v>F17067002001</v>
      </c>
      <c r="D101" s="1" t="s">
        <v>348</v>
      </c>
      <c r="E101" s="1">
        <v>7809103404</v>
      </c>
      <c r="F101" s="1">
        <v>607</v>
      </c>
    </row>
    <row r="102" spans="1:6" ht="30.75" customHeight="1">
      <c r="A102" s="1" t="s">
        <v>338</v>
      </c>
      <c r="B102" s="1" t="s">
        <v>233</v>
      </c>
      <c r="C102" s="1" t="str">
        <f>TEXT("F17093002015","00000")</f>
        <v>F17093002015</v>
      </c>
      <c r="D102" s="1" t="s">
        <v>349</v>
      </c>
      <c r="E102" s="1">
        <v>8117852830</v>
      </c>
      <c r="F102" s="1">
        <v>607</v>
      </c>
    </row>
    <row r="103" spans="1:6" ht="30.75" customHeight="1">
      <c r="A103" s="1" t="s">
        <v>167</v>
      </c>
      <c r="B103" s="1" t="s">
        <v>233</v>
      </c>
      <c r="C103" s="1" t="str">
        <f>TEXT("F17164002048","00000")</f>
        <v>F17164002048</v>
      </c>
      <c r="D103" s="1" t="s">
        <v>350</v>
      </c>
      <c r="E103" s="1">
        <v>8598999910</v>
      </c>
      <c r="F103" s="1">
        <v>607</v>
      </c>
    </row>
    <row r="104" spans="1:6" ht="30.75" customHeight="1">
      <c r="A104" s="1" t="s">
        <v>289</v>
      </c>
      <c r="B104" s="1" t="s">
        <v>233</v>
      </c>
      <c r="C104" s="1" t="str">
        <f>TEXT("L18050002036","00000")</f>
        <v>L18050002036</v>
      </c>
      <c r="D104" s="1" t="s">
        <v>351</v>
      </c>
      <c r="E104" s="1">
        <v>9938887806</v>
      </c>
      <c r="F104" s="1">
        <v>607</v>
      </c>
    </row>
    <row r="105" spans="1:6" ht="30.75" customHeight="1">
      <c r="A105" s="1" t="s">
        <v>49</v>
      </c>
      <c r="B105" s="1" t="s">
        <v>233</v>
      </c>
      <c r="C105" s="1" t="str">
        <f>TEXT("L18091002056","00000")</f>
        <v>L18091002056</v>
      </c>
      <c r="D105" s="1" t="s">
        <v>352</v>
      </c>
      <c r="E105" s="1">
        <v>8763612923</v>
      </c>
      <c r="F105" s="1">
        <v>607</v>
      </c>
    </row>
    <row r="106" spans="1:6" ht="30.75" customHeight="1">
      <c r="A106" s="1" t="s">
        <v>283</v>
      </c>
      <c r="B106" s="1" t="s">
        <v>233</v>
      </c>
      <c r="C106" s="1" t="str">
        <f>TEXT("F17043002047","00000")</f>
        <v>F17043002047</v>
      </c>
      <c r="D106" s="1" t="s">
        <v>353</v>
      </c>
      <c r="E106" s="1">
        <v>9777299277</v>
      </c>
      <c r="F106" s="1">
        <v>606</v>
      </c>
    </row>
    <row r="107" spans="1:6" ht="30.75" customHeight="1">
      <c r="A107" s="1" t="s">
        <v>127</v>
      </c>
      <c r="B107" s="1" t="s">
        <v>233</v>
      </c>
      <c r="C107" s="1" t="str">
        <f>TEXT("L18040002009","00000")</f>
        <v>L18040002009</v>
      </c>
      <c r="D107" s="1" t="s">
        <v>354</v>
      </c>
      <c r="E107" s="1">
        <v>8327787721</v>
      </c>
      <c r="F107" s="1">
        <v>606</v>
      </c>
    </row>
    <row r="108" spans="1:6" ht="30.75" customHeight="1">
      <c r="A108" s="1" t="s">
        <v>231</v>
      </c>
      <c r="B108" s="1" t="s">
        <v>233</v>
      </c>
      <c r="C108" s="1" t="str">
        <f>TEXT("L18057002016","00000")</f>
        <v>L18057002016</v>
      </c>
      <c r="D108" s="1" t="s">
        <v>355</v>
      </c>
      <c r="E108" s="1">
        <v>8249589872</v>
      </c>
      <c r="F108" s="1">
        <v>606</v>
      </c>
    </row>
    <row r="109" spans="1:6" ht="30.75" customHeight="1">
      <c r="A109" s="1" t="s">
        <v>49</v>
      </c>
      <c r="B109" s="1" t="s">
        <v>233</v>
      </c>
      <c r="C109" s="1" t="str">
        <f>TEXT("L18091002020","00000")</f>
        <v>L18091002020</v>
      </c>
      <c r="D109" s="1" t="s">
        <v>356</v>
      </c>
      <c r="E109" s="1">
        <v>9437883201</v>
      </c>
      <c r="F109" s="1">
        <v>606</v>
      </c>
    </row>
    <row r="110" spans="1:6" ht="30.75" customHeight="1">
      <c r="A110" s="1" t="s">
        <v>49</v>
      </c>
      <c r="B110" s="1" t="s">
        <v>233</v>
      </c>
      <c r="C110" s="1" t="str">
        <f>TEXT("L18091002069","00000")</f>
        <v>L18091002069</v>
      </c>
      <c r="D110" s="1" t="s">
        <v>357</v>
      </c>
      <c r="E110" s="1">
        <v>8018253354</v>
      </c>
      <c r="F110" s="1">
        <v>606</v>
      </c>
    </row>
    <row r="111" spans="1:6" ht="30.75" customHeight="1">
      <c r="A111" s="1" t="s">
        <v>15</v>
      </c>
      <c r="B111" s="1" t="s">
        <v>233</v>
      </c>
      <c r="C111" s="1" t="str">
        <f>TEXT("F17063002036","00000")</f>
        <v>F17063002036</v>
      </c>
      <c r="D111" s="1" t="s">
        <v>358</v>
      </c>
      <c r="E111" s="1">
        <v>7735747525</v>
      </c>
      <c r="F111" s="1">
        <v>605</v>
      </c>
    </row>
    <row r="112" spans="1:6" ht="30.75" customHeight="1">
      <c r="A112" s="1" t="s">
        <v>124</v>
      </c>
      <c r="B112" s="1" t="s">
        <v>233</v>
      </c>
      <c r="C112" s="1" t="str">
        <f>TEXT("F17075002002","00000")</f>
        <v>F17075002002</v>
      </c>
      <c r="D112" s="1" t="s">
        <v>359</v>
      </c>
      <c r="E112" s="1">
        <v>7326089128</v>
      </c>
      <c r="F112" s="1">
        <v>605</v>
      </c>
    </row>
    <row r="113" spans="1:6" ht="30.75" customHeight="1">
      <c r="A113" s="1" t="s">
        <v>242</v>
      </c>
      <c r="B113" s="1" t="s">
        <v>233</v>
      </c>
      <c r="C113" s="1" t="str">
        <f>TEXT("F17152002029","00000")</f>
        <v>F17152002029</v>
      </c>
      <c r="D113" s="1" t="s">
        <v>360</v>
      </c>
      <c r="E113" s="1">
        <v>8457959003</v>
      </c>
      <c r="F113" s="1">
        <v>605</v>
      </c>
    </row>
    <row r="114" spans="1:6" ht="30.75" customHeight="1">
      <c r="A114" s="1" t="s">
        <v>361</v>
      </c>
      <c r="B114" s="1" t="s">
        <v>233</v>
      </c>
      <c r="C114" s="1" t="str">
        <f>TEXT("L18055002012","00000")</f>
        <v>L18055002012</v>
      </c>
      <c r="D114" s="1" t="s">
        <v>362</v>
      </c>
      <c r="E114" s="1">
        <v>7008716814</v>
      </c>
      <c r="F114" s="1">
        <v>605</v>
      </c>
    </row>
    <row r="115" spans="1:6" ht="30.75" customHeight="1">
      <c r="A115" s="1" t="s">
        <v>42</v>
      </c>
      <c r="B115" s="1" t="s">
        <v>233</v>
      </c>
      <c r="C115" s="1" t="str">
        <f>TEXT("L18125002007","00000")</f>
        <v>L18125002007</v>
      </c>
      <c r="D115" s="1" t="s">
        <v>363</v>
      </c>
      <c r="E115" s="1">
        <v>9078041148</v>
      </c>
      <c r="F115" s="1">
        <v>605</v>
      </c>
    </row>
    <row r="116" spans="1:6" ht="30.75" customHeight="1">
      <c r="A116" s="1" t="s">
        <v>56</v>
      </c>
      <c r="B116" s="1" t="s">
        <v>233</v>
      </c>
      <c r="C116" s="1" t="str">
        <f>TEXT("F17005002078","00000")</f>
        <v>F17005002078</v>
      </c>
      <c r="D116" s="1" t="s">
        <v>364</v>
      </c>
      <c r="E116" s="1">
        <v>9668078017</v>
      </c>
      <c r="F116" s="1">
        <v>604</v>
      </c>
    </row>
    <row r="117" spans="1:6" ht="30.75" customHeight="1">
      <c r="A117" s="1" t="s">
        <v>365</v>
      </c>
      <c r="B117" s="1" t="s">
        <v>233</v>
      </c>
      <c r="C117" s="1" t="str">
        <f>TEXT("F17039002122","00000")</f>
        <v>F17039002122</v>
      </c>
      <c r="D117" s="1" t="s">
        <v>366</v>
      </c>
      <c r="E117" s="1">
        <v>9090329819</v>
      </c>
      <c r="F117" s="1">
        <v>604</v>
      </c>
    </row>
    <row r="118" spans="1:6" ht="30.75" customHeight="1">
      <c r="A118" s="1" t="s">
        <v>324</v>
      </c>
      <c r="B118" s="1" t="s">
        <v>233</v>
      </c>
      <c r="C118" s="1" t="str">
        <f>TEXT("L18141002039","00000")</f>
        <v>L18141002039</v>
      </c>
      <c r="D118" s="1" t="s">
        <v>367</v>
      </c>
      <c r="E118" s="1">
        <v>8249045880</v>
      </c>
      <c r="F118" s="1">
        <v>604</v>
      </c>
    </row>
    <row r="119" spans="1:6" ht="30.75" customHeight="1">
      <c r="A119" s="1" t="s">
        <v>293</v>
      </c>
      <c r="B119" s="1" t="s">
        <v>233</v>
      </c>
      <c r="C119" s="1" t="str">
        <f>TEXT("F17017002001","00000")</f>
        <v>F17017002001</v>
      </c>
      <c r="D119" s="1" t="s">
        <v>368</v>
      </c>
      <c r="E119" s="1">
        <v>7978239320</v>
      </c>
      <c r="F119" s="1">
        <v>603</v>
      </c>
    </row>
    <row r="120" spans="1:6" ht="30.75" customHeight="1">
      <c r="A120" s="1" t="s">
        <v>171</v>
      </c>
      <c r="B120" s="1" t="s">
        <v>233</v>
      </c>
      <c r="C120" s="1" t="str">
        <f>TEXT("F17044002009","00000")</f>
        <v>F17044002009</v>
      </c>
      <c r="D120" s="1" t="s">
        <v>369</v>
      </c>
      <c r="E120" s="1">
        <v>7077684121</v>
      </c>
      <c r="F120" s="1">
        <v>603</v>
      </c>
    </row>
    <row r="121" spans="1:6" ht="30.75" customHeight="1">
      <c r="A121" s="1" t="s">
        <v>130</v>
      </c>
      <c r="B121" s="1" t="s">
        <v>233</v>
      </c>
      <c r="C121" s="1" t="str">
        <f>TEXT("F17078002038","00000")</f>
        <v>F17078002038</v>
      </c>
      <c r="D121" s="1" t="s">
        <v>370</v>
      </c>
      <c r="E121" s="1">
        <v>7873809661</v>
      </c>
      <c r="F121" s="1">
        <v>603</v>
      </c>
    </row>
    <row r="122" spans="1:6" ht="30.75" customHeight="1">
      <c r="A122" s="1" t="s">
        <v>139</v>
      </c>
      <c r="B122" s="1" t="s">
        <v>233</v>
      </c>
      <c r="C122" s="1" t="str">
        <f>TEXT("F17126002058","00000")</f>
        <v>F17126002058</v>
      </c>
      <c r="D122" s="1" t="s">
        <v>371</v>
      </c>
      <c r="E122" s="1">
        <v>7873747282</v>
      </c>
      <c r="F122" s="1">
        <v>603</v>
      </c>
    </row>
    <row r="123" spans="1:6" ht="30.75" customHeight="1">
      <c r="A123" s="1" t="s">
        <v>334</v>
      </c>
      <c r="B123" s="1" t="s">
        <v>233</v>
      </c>
      <c r="C123" s="1" t="str">
        <f>TEXT("L18103002011","00000")</f>
        <v>L18103002011</v>
      </c>
      <c r="D123" s="1" t="s">
        <v>372</v>
      </c>
      <c r="E123" s="1">
        <v>8908556110</v>
      </c>
      <c r="F123" s="1">
        <v>603</v>
      </c>
    </row>
    <row r="124" spans="1:6" ht="30.75" customHeight="1">
      <c r="A124" s="1" t="s">
        <v>216</v>
      </c>
      <c r="B124" s="1" t="s">
        <v>233</v>
      </c>
      <c r="C124" s="1" t="str">
        <f>TEXT("F17020002009","00000")</f>
        <v>F17020002009</v>
      </c>
      <c r="D124" s="1" t="s">
        <v>373</v>
      </c>
      <c r="E124" s="1">
        <v>7205411630</v>
      </c>
      <c r="F124" s="1">
        <v>602</v>
      </c>
    </row>
    <row r="125" spans="1:6" ht="30.75" customHeight="1">
      <c r="A125" s="1" t="s">
        <v>145</v>
      </c>
      <c r="B125" s="1" t="s">
        <v>233</v>
      </c>
      <c r="C125" s="1" t="str">
        <f>TEXT("F17081002040","00000")</f>
        <v>F17081002040</v>
      </c>
      <c r="D125" s="1" t="s">
        <v>374</v>
      </c>
      <c r="E125" s="1">
        <v>7809676183</v>
      </c>
      <c r="F125" s="1">
        <v>602</v>
      </c>
    </row>
    <row r="126" spans="1:6" ht="30.75" customHeight="1">
      <c r="A126" s="1" t="s">
        <v>49</v>
      </c>
      <c r="B126" s="1" t="s">
        <v>233</v>
      </c>
      <c r="C126" s="1" t="str">
        <f>TEXT("L18091002007","00000")</f>
        <v>L18091002007</v>
      </c>
      <c r="D126" s="1" t="s">
        <v>375</v>
      </c>
      <c r="E126" s="1">
        <v>7205543508</v>
      </c>
      <c r="F126" s="1">
        <v>602</v>
      </c>
    </row>
    <row r="127" spans="1:6" ht="30.75" customHeight="1">
      <c r="A127" s="1" t="s">
        <v>49</v>
      </c>
      <c r="B127" s="1" t="s">
        <v>233</v>
      </c>
      <c r="C127" s="1" t="str">
        <f>TEXT("L18091002043","00000")</f>
        <v>L18091002043</v>
      </c>
      <c r="D127" s="1" t="s">
        <v>376</v>
      </c>
      <c r="E127" s="1">
        <v>7381830671</v>
      </c>
      <c r="F127" s="1">
        <v>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sqref="A1:F1"/>
    </sheetView>
  </sheetViews>
  <sheetFormatPr defaultRowHeight="15"/>
  <cols>
    <col min="1" max="1" width="25.28515625" customWidth="1"/>
    <col min="2" max="2" width="24.140625" customWidth="1"/>
    <col min="3" max="3" width="17.42578125" customWidth="1"/>
    <col min="4" max="4" width="20" customWidth="1"/>
    <col min="5" max="5" width="15.4257812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>
      <c r="A2" s="1" t="s">
        <v>94</v>
      </c>
      <c r="B2" s="1" t="s">
        <v>377</v>
      </c>
      <c r="C2" s="1" t="str">
        <f>TEXT("F17048001059","00000")</f>
        <v>F17048001059</v>
      </c>
      <c r="D2" s="1" t="s">
        <v>378</v>
      </c>
      <c r="E2" s="1">
        <v>7381650134</v>
      </c>
      <c r="F2" s="1">
        <v>674</v>
      </c>
    </row>
    <row r="3" spans="1:6" ht="30" customHeight="1">
      <c r="A3" s="1" t="s">
        <v>23</v>
      </c>
      <c r="B3" s="1" t="s">
        <v>377</v>
      </c>
      <c r="C3" s="1" t="str">
        <f>TEXT("L18012003006","00000")</f>
        <v>L18012003006</v>
      </c>
      <c r="D3" s="1" t="s">
        <v>379</v>
      </c>
      <c r="E3" s="1">
        <v>9437800268</v>
      </c>
      <c r="F3" s="1">
        <v>669</v>
      </c>
    </row>
    <row r="4" spans="1:6" ht="30" customHeight="1">
      <c r="A4" s="1" t="s">
        <v>113</v>
      </c>
      <c r="B4" s="1" t="s">
        <v>377</v>
      </c>
      <c r="C4" s="1" t="str">
        <f>TEXT("F17019003030","00000")</f>
        <v>F17019003030</v>
      </c>
      <c r="D4" s="1" t="s">
        <v>380</v>
      </c>
      <c r="E4" s="1">
        <v>9437044293</v>
      </c>
      <c r="F4" s="1">
        <v>659</v>
      </c>
    </row>
    <row r="5" spans="1:6" ht="30" customHeight="1">
      <c r="A5" s="1" t="s">
        <v>6</v>
      </c>
      <c r="B5" s="1" t="s">
        <v>377</v>
      </c>
      <c r="C5" s="1" t="str">
        <f>TEXT("F17001003039","00000")</f>
        <v>F17001003039</v>
      </c>
      <c r="D5" s="1" t="s">
        <v>381</v>
      </c>
      <c r="E5" s="1">
        <v>9040595218</v>
      </c>
      <c r="F5" s="1">
        <v>655</v>
      </c>
    </row>
    <row r="6" spans="1:6" ht="30" customHeight="1">
      <c r="A6" s="1" t="s">
        <v>382</v>
      </c>
      <c r="B6" s="1" t="s">
        <v>377</v>
      </c>
      <c r="C6" s="1" t="str">
        <f>TEXT("F17031003021","00000")</f>
        <v>F17031003021</v>
      </c>
      <c r="D6" s="1" t="s">
        <v>383</v>
      </c>
      <c r="E6" s="1">
        <v>8250596305</v>
      </c>
      <c r="F6" s="1">
        <v>649</v>
      </c>
    </row>
    <row r="7" spans="1:6" ht="30" customHeight="1">
      <c r="A7" s="1" t="s">
        <v>6</v>
      </c>
      <c r="B7" s="1" t="s">
        <v>377</v>
      </c>
      <c r="C7" s="1" t="str">
        <f>TEXT("F17001003009","00000")</f>
        <v>F17001003009</v>
      </c>
      <c r="D7" s="1" t="s">
        <v>384</v>
      </c>
      <c r="E7" s="1">
        <v>9437025263</v>
      </c>
      <c r="F7" s="1">
        <v>648</v>
      </c>
    </row>
    <row r="8" spans="1:6" ht="30" customHeight="1">
      <c r="A8" s="1" t="s">
        <v>23</v>
      </c>
      <c r="B8" s="1" t="s">
        <v>377</v>
      </c>
      <c r="C8" s="1" t="str">
        <f>TEXT("F17012003015","00000")</f>
        <v>F17012003015</v>
      </c>
      <c r="D8" s="1" t="s">
        <v>385</v>
      </c>
      <c r="E8" s="1">
        <v>9861090224</v>
      </c>
      <c r="F8" s="1">
        <v>640</v>
      </c>
    </row>
    <row r="9" spans="1:6" ht="30" customHeight="1">
      <c r="A9" s="1" t="s">
        <v>113</v>
      </c>
      <c r="B9" s="1" t="s">
        <v>377</v>
      </c>
      <c r="C9" s="1" t="str">
        <f>TEXT("F17019003006","00000")</f>
        <v>F17019003006</v>
      </c>
      <c r="D9" s="1" t="s">
        <v>386</v>
      </c>
      <c r="E9" s="1">
        <v>8249197541</v>
      </c>
      <c r="F9" s="1">
        <v>637</v>
      </c>
    </row>
    <row r="10" spans="1:6" ht="30" customHeight="1">
      <c r="A10" s="1" t="s">
        <v>94</v>
      </c>
      <c r="B10" s="1" t="s">
        <v>377</v>
      </c>
      <c r="C10" s="1" t="str">
        <f>TEXT("F17048003028","00000")</f>
        <v>F17048003028</v>
      </c>
      <c r="D10" s="1" t="s">
        <v>387</v>
      </c>
      <c r="E10" s="1">
        <v>9938606527</v>
      </c>
      <c r="F10" s="1">
        <v>619</v>
      </c>
    </row>
    <row r="11" spans="1:6" ht="30" customHeight="1">
      <c r="A11" s="1" t="s">
        <v>23</v>
      </c>
      <c r="B11" s="1" t="s">
        <v>377</v>
      </c>
      <c r="C11" s="1" t="str">
        <f>TEXT("F17012003036","00000")</f>
        <v>F17012003036</v>
      </c>
      <c r="D11" s="1" t="s">
        <v>388</v>
      </c>
      <c r="E11" s="1">
        <v>9437207360</v>
      </c>
      <c r="F11" s="1">
        <v>611</v>
      </c>
    </row>
    <row r="12" spans="1:6" ht="30" customHeight="1">
      <c r="A12" s="1" t="s">
        <v>86</v>
      </c>
      <c r="B12" s="1" t="s">
        <v>377</v>
      </c>
      <c r="C12" s="1" t="str">
        <f>TEXT("F17011003039","00000")</f>
        <v>F17011003039</v>
      </c>
      <c r="D12" s="1" t="s">
        <v>389</v>
      </c>
      <c r="E12" s="1">
        <v>7077327035</v>
      </c>
      <c r="F12" s="1">
        <v>609</v>
      </c>
    </row>
    <row r="13" spans="1:6" ht="30" customHeight="1">
      <c r="A13" s="1" t="s">
        <v>301</v>
      </c>
      <c r="B13" s="1" t="s">
        <v>377</v>
      </c>
      <c r="C13" s="1" t="str">
        <f>TEXT("F17069003063","00000")</f>
        <v>F17069003063</v>
      </c>
      <c r="D13" s="1" t="s">
        <v>390</v>
      </c>
      <c r="E13" s="1">
        <v>7873672548</v>
      </c>
      <c r="F13" s="1">
        <v>602</v>
      </c>
    </row>
    <row r="14" spans="1:6" ht="30" customHeight="1">
      <c r="A14" s="1" t="s">
        <v>391</v>
      </c>
      <c r="B14" s="1" t="s">
        <v>377</v>
      </c>
      <c r="C14" s="1" t="str">
        <f>TEXT("F17084003023","00000")</f>
        <v>F17084003023</v>
      </c>
      <c r="D14" s="1" t="s">
        <v>392</v>
      </c>
      <c r="E14" s="1">
        <v>9040574548</v>
      </c>
      <c r="F14" s="1">
        <v>597</v>
      </c>
    </row>
    <row r="15" spans="1:6" ht="30" customHeight="1">
      <c r="A15" s="1" t="s">
        <v>393</v>
      </c>
      <c r="B15" s="1" t="s">
        <v>377</v>
      </c>
      <c r="C15" s="1" t="str">
        <f>TEXT("F17098003052","00000")</f>
        <v>F17098003052</v>
      </c>
      <c r="D15" s="1" t="s">
        <v>394</v>
      </c>
      <c r="E15" s="1">
        <v>8455018186</v>
      </c>
      <c r="F15" s="1">
        <v>597</v>
      </c>
    </row>
    <row r="16" spans="1:6" ht="30" customHeight="1">
      <c r="A16" s="1" t="s">
        <v>124</v>
      </c>
      <c r="B16" s="1" t="s">
        <v>377</v>
      </c>
      <c r="C16" s="1" t="str">
        <f>TEXT("F17075003032","00000")</f>
        <v>F17075003032</v>
      </c>
      <c r="D16" s="1" t="s">
        <v>395</v>
      </c>
      <c r="E16" s="1">
        <v>9078930623</v>
      </c>
      <c r="F16" s="1">
        <v>596</v>
      </c>
    </row>
    <row r="17" spans="1:6" ht="30" customHeight="1">
      <c r="A17" s="1" t="s">
        <v>23</v>
      </c>
      <c r="B17" s="1" t="s">
        <v>377</v>
      </c>
      <c r="C17" s="1" t="str">
        <f>TEXT("L18012003008","00000")</f>
        <v>L18012003008</v>
      </c>
      <c r="D17" s="1" t="s">
        <v>396</v>
      </c>
      <c r="E17" s="1">
        <v>7077746950</v>
      </c>
      <c r="F17" s="1">
        <v>594</v>
      </c>
    </row>
    <row r="18" spans="1:6" ht="30" customHeight="1">
      <c r="A18" s="1" t="s">
        <v>113</v>
      </c>
      <c r="B18" s="1" t="s">
        <v>377</v>
      </c>
      <c r="C18" s="1" t="str">
        <f>TEXT("F17019003059","00000")</f>
        <v>F17019003059</v>
      </c>
      <c r="D18" s="1" t="s">
        <v>397</v>
      </c>
      <c r="E18" s="1">
        <v>9437086699</v>
      </c>
      <c r="F18" s="1">
        <v>593</v>
      </c>
    </row>
    <row r="19" spans="1:6" ht="30" customHeight="1">
      <c r="A19" s="1" t="s">
        <v>398</v>
      </c>
      <c r="B19" s="1" t="s">
        <v>377</v>
      </c>
      <c r="C19" s="1" t="str">
        <f>TEXT("L18029003001","00000")</f>
        <v>L18029003001</v>
      </c>
      <c r="D19" s="1" t="s">
        <v>399</v>
      </c>
      <c r="E19" s="1">
        <v>8092172810</v>
      </c>
      <c r="F19" s="1">
        <v>593</v>
      </c>
    </row>
    <row r="20" spans="1:6" ht="30" customHeight="1">
      <c r="A20" s="1" t="s">
        <v>99</v>
      </c>
      <c r="B20" s="1" t="s">
        <v>377</v>
      </c>
      <c r="C20" s="1" t="str">
        <f>TEXT("F17026003055","00000")</f>
        <v>F17026003055</v>
      </c>
      <c r="D20" s="1" t="s">
        <v>400</v>
      </c>
      <c r="E20" s="1">
        <v>9438711349</v>
      </c>
      <c r="F20" s="1">
        <v>592</v>
      </c>
    </row>
    <row r="21" spans="1:6" ht="30" customHeight="1">
      <c r="A21" s="1" t="s">
        <v>401</v>
      </c>
      <c r="B21" s="1" t="s">
        <v>377</v>
      </c>
      <c r="C21" s="1" t="str">
        <f>TEXT("F17088003044","00000")</f>
        <v>F17088003044</v>
      </c>
      <c r="D21" s="1" t="s">
        <v>402</v>
      </c>
      <c r="E21" s="1">
        <v>8455890962</v>
      </c>
      <c r="F21" s="1">
        <v>591</v>
      </c>
    </row>
    <row r="22" spans="1:6" ht="30" customHeight="1">
      <c r="A22" s="1" t="s">
        <v>74</v>
      </c>
      <c r="B22" s="1" t="s">
        <v>377</v>
      </c>
      <c r="C22" s="1" t="str">
        <f>TEXT("F17018003003","00000")</f>
        <v>F17018003003</v>
      </c>
      <c r="D22" s="1" t="s">
        <v>403</v>
      </c>
      <c r="E22" s="1">
        <v>7070234677</v>
      </c>
      <c r="F22" s="1">
        <v>590</v>
      </c>
    </row>
    <row r="23" spans="1:6" ht="30" customHeight="1">
      <c r="A23" s="1" t="s">
        <v>382</v>
      </c>
      <c r="B23" s="1" t="s">
        <v>377</v>
      </c>
      <c r="C23" s="1" t="str">
        <f>TEXT("F17031003002","00000")</f>
        <v>F17031003002</v>
      </c>
      <c r="D23" s="1" t="s">
        <v>404</v>
      </c>
      <c r="E23" s="1">
        <v>8763400460</v>
      </c>
      <c r="F23" s="1">
        <v>590</v>
      </c>
    </row>
    <row r="24" spans="1:6" ht="30" customHeight="1">
      <c r="A24" s="1" t="s">
        <v>393</v>
      </c>
      <c r="B24" s="1" t="s">
        <v>377</v>
      </c>
      <c r="C24" s="1" t="str">
        <f>TEXT("F17098003028","00000")</f>
        <v>F17098003028</v>
      </c>
      <c r="D24" s="1" t="s">
        <v>405</v>
      </c>
      <c r="E24" s="1">
        <v>8917531890</v>
      </c>
      <c r="F24" s="1">
        <v>588</v>
      </c>
    </row>
    <row r="25" spans="1:6" ht="30" customHeight="1">
      <c r="A25" s="1" t="s">
        <v>113</v>
      </c>
      <c r="B25" s="1" t="s">
        <v>377</v>
      </c>
      <c r="C25" s="1" t="str">
        <f>TEXT("F17019003033","00000")</f>
        <v>F17019003033</v>
      </c>
      <c r="D25" s="1" t="s">
        <v>406</v>
      </c>
      <c r="E25" s="1">
        <v>9436473080</v>
      </c>
      <c r="F25" s="1">
        <v>583</v>
      </c>
    </row>
    <row r="26" spans="1:6" ht="30" customHeight="1">
      <c r="A26" s="1" t="s">
        <v>283</v>
      </c>
      <c r="B26" s="1" t="s">
        <v>377</v>
      </c>
      <c r="C26" s="1" t="str">
        <f>TEXT("F17043003010","00000")</f>
        <v>F17043003010</v>
      </c>
      <c r="D26" s="1" t="s">
        <v>407</v>
      </c>
      <c r="E26" s="1">
        <v>7504624388</v>
      </c>
      <c r="F26" s="1">
        <v>583</v>
      </c>
    </row>
    <row r="27" spans="1:6" ht="30" customHeight="1">
      <c r="A27" s="1" t="s">
        <v>391</v>
      </c>
      <c r="B27" s="1" t="s">
        <v>377</v>
      </c>
      <c r="C27" s="1" t="str">
        <f>TEXT("F17084003053","00000")</f>
        <v>F17084003053</v>
      </c>
      <c r="D27" s="1" t="s">
        <v>408</v>
      </c>
      <c r="E27" s="1">
        <v>9583554913</v>
      </c>
      <c r="F27" s="1">
        <v>583</v>
      </c>
    </row>
    <row r="28" spans="1:6" ht="30" customHeight="1">
      <c r="A28" s="1" t="s">
        <v>391</v>
      </c>
      <c r="B28" s="1" t="s">
        <v>377</v>
      </c>
      <c r="C28" s="1" t="str">
        <f>TEXT("F17084003016","00000")</f>
        <v>F17084003016</v>
      </c>
      <c r="D28" s="1" t="s">
        <v>409</v>
      </c>
      <c r="E28" s="1">
        <v>8327735289</v>
      </c>
      <c r="F28" s="1">
        <v>581</v>
      </c>
    </row>
    <row r="29" spans="1:6" ht="30" customHeight="1">
      <c r="A29" s="1" t="s">
        <v>382</v>
      </c>
      <c r="B29" s="1" t="s">
        <v>377</v>
      </c>
      <c r="C29" s="1" t="str">
        <f>TEXT("L18031003002","00000")</f>
        <v>L18031003002</v>
      </c>
      <c r="D29" s="1" t="s">
        <v>410</v>
      </c>
      <c r="E29" s="1">
        <v>9040661718</v>
      </c>
      <c r="F29" s="1">
        <v>581</v>
      </c>
    </row>
    <row r="30" spans="1:6" ht="30" customHeight="1">
      <c r="A30" s="1" t="s">
        <v>28</v>
      </c>
      <c r="B30" s="1" t="s">
        <v>377</v>
      </c>
      <c r="C30" s="1" t="str">
        <f>TEXT("F17013003011","00000")</f>
        <v>F17013003011</v>
      </c>
      <c r="D30" s="1" t="s">
        <v>411</v>
      </c>
      <c r="E30" s="1">
        <v>7077616628</v>
      </c>
      <c r="F30" s="1">
        <v>580</v>
      </c>
    </row>
    <row r="31" spans="1:6" ht="30" customHeight="1">
      <c r="A31" s="1" t="s">
        <v>23</v>
      </c>
      <c r="B31" s="1" t="s">
        <v>377</v>
      </c>
      <c r="C31" s="1" t="str">
        <f>TEXT("L18012003004","00000")</f>
        <v>L18012003004</v>
      </c>
      <c r="D31" s="1" t="s">
        <v>412</v>
      </c>
      <c r="E31" s="1">
        <v>9348655683</v>
      </c>
      <c r="F31" s="1">
        <v>580</v>
      </c>
    </row>
    <row r="32" spans="1:6" ht="30" customHeight="1">
      <c r="A32" s="1" t="s">
        <v>28</v>
      </c>
      <c r="B32" s="1" t="s">
        <v>377</v>
      </c>
      <c r="C32" s="1" t="str">
        <f>TEXT("F17013003018","00000")</f>
        <v>F17013003018</v>
      </c>
      <c r="D32" s="1" t="s">
        <v>413</v>
      </c>
      <c r="E32" s="1">
        <v>9583313188</v>
      </c>
      <c r="F32" s="1">
        <v>579</v>
      </c>
    </row>
    <row r="33" spans="1:6" ht="30" customHeight="1">
      <c r="A33" s="1" t="s">
        <v>393</v>
      </c>
      <c r="B33" s="1" t="s">
        <v>377</v>
      </c>
      <c r="C33" s="1" t="str">
        <f>TEXT("F17098003010","00000")</f>
        <v>F17098003010</v>
      </c>
      <c r="D33" s="1" t="s">
        <v>414</v>
      </c>
      <c r="E33" s="1">
        <v>8339992936</v>
      </c>
      <c r="F33" s="1">
        <v>578</v>
      </c>
    </row>
    <row r="34" spans="1:6" ht="30" customHeight="1">
      <c r="A34" s="1" t="s">
        <v>94</v>
      </c>
      <c r="B34" s="1" t="s">
        <v>377</v>
      </c>
      <c r="C34" s="1" t="str">
        <f>TEXT("F17048003017","00000")</f>
        <v>F17048003017</v>
      </c>
      <c r="D34" s="1" t="s">
        <v>415</v>
      </c>
      <c r="E34" s="1">
        <v>9937827070</v>
      </c>
      <c r="F34" s="1">
        <v>576</v>
      </c>
    </row>
    <row r="35" spans="1:6" ht="30" customHeight="1">
      <c r="A35" s="1" t="s">
        <v>247</v>
      </c>
      <c r="B35" s="1" t="s">
        <v>377</v>
      </c>
      <c r="C35" s="1" t="str">
        <f>TEXT("F17116003002","00000")</f>
        <v>F17116003002</v>
      </c>
      <c r="D35" s="1" t="s">
        <v>416</v>
      </c>
      <c r="E35" s="1">
        <v>8018661460</v>
      </c>
      <c r="F35" s="1">
        <v>576</v>
      </c>
    </row>
    <row r="36" spans="1:6" ht="30" customHeight="1">
      <c r="A36" s="1" t="s">
        <v>401</v>
      </c>
      <c r="B36" s="1" t="s">
        <v>377</v>
      </c>
      <c r="C36" s="1" t="str">
        <f>TEXT("F17088003008","00000")</f>
        <v>F17088003008</v>
      </c>
      <c r="D36" s="1" t="s">
        <v>417</v>
      </c>
      <c r="E36" s="1">
        <v>7751860051</v>
      </c>
      <c r="F36" s="1">
        <v>575</v>
      </c>
    </row>
    <row r="37" spans="1:6" ht="30" customHeight="1">
      <c r="A37" s="1" t="s">
        <v>283</v>
      </c>
      <c r="B37" s="1" t="s">
        <v>377</v>
      </c>
      <c r="C37" s="1" t="str">
        <f>TEXT("F17043003004","00000")</f>
        <v>F17043003004</v>
      </c>
      <c r="D37" s="1" t="s">
        <v>418</v>
      </c>
      <c r="E37" s="1">
        <v>7077403632</v>
      </c>
      <c r="F37" s="1">
        <v>574</v>
      </c>
    </row>
    <row r="38" spans="1:6" ht="30" customHeight="1">
      <c r="A38" s="1" t="s">
        <v>124</v>
      </c>
      <c r="B38" s="1" t="s">
        <v>377</v>
      </c>
      <c r="C38" s="1" t="str">
        <f>TEXT("F17075003057","00000")</f>
        <v>F17075003057</v>
      </c>
      <c r="D38" s="1" t="s">
        <v>419</v>
      </c>
      <c r="E38" s="1">
        <v>9078752495</v>
      </c>
      <c r="F38" s="1">
        <v>574</v>
      </c>
    </row>
    <row r="39" spans="1:6" ht="30" customHeight="1">
      <c r="A39" s="1" t="s">
        <v>86</v>
      </c>
      <c r="B39" s="1" t="s">
        <v>377</v>
      </c>
      <c r="C39" s="1" t="str">
        <f>TEXT("F17011003020","00000")</f>
        <v>F17011003020</v>
      </c>
      <c r="D39" s="1" t="s">
        <v>420</v>
      </c>
      <c r="E39" s="1">
        <v>9853033123</v>
      </c>
      <c r="F39" s="1">
        <v>573</v>
      </c>
    </row>
    <row r="40" spans="1:6" ht="30" customHeight="1">
      <c r="A40" s="1" t="s">
        <v>94</v>
      </c>
      <c r="B40" s="1" t="s">
        <v>377</v>
      </c>
      <c r="C40" s="1" t="str">
        <f>TEXT("F17048003006","00000")</f>
        <v>F17048003006</v>
      </c>
      <c r="D40" s="1" t="s">
        <v>421</v>
      </c>
      <c r="E40" s="1">
        <v>7873152332</v>
      </c>
      <c r="F40" s="1">
        <v>573</v>
      </c>
    </row>
    <row r="41" spans="1:6" ht="30" customHeight="1">
      <c r="A41" s="1" t="s">
        <v>401</v>
      </c>
      <c r="B41" s="1" t="s">
        <v>377</v>
      </c>
      <c r="C41" s="1" t="str">
        <f>TEXT("F17088003018","00000")</f>
        <v>F17088003018</v>
      </c>
      <c r="D41" s="1" t="s">
        <v>422</v>
      </c>
      <c r="E41" s="1">
        <v>9853052891</v>
      </c>
      <c r="F41" s="1">
        <v>573</v>
      </c>
    </row>
    <row r="42" spans="1:6" ht="30" customHeight="1">
      <c r="A42" s="1" t="s">
        <v>23</v>
      </c>
      <c r="B42" s="1" t="s">
        <v>377</v>
      </c>
      <c r="C42" s="1" t="str">
        <f>TEXT("F17012003037","00000")</f>
        <v>F17012003037</v>
      </c>
      <c r="D42" s="1" t="s">
        <v>423</v>
      </c>
      <c r="E42" s="1">
        <v>8249967918</v>
      </c>
      <c r="F42" s="1">
        <v>570</v>
      </c>
    </row>
    <row r="43" spans="1:6" ht="30" customHeight="1">
      <c r="A43" s="1" t="s">
        <v>72</v>
      </c>
      <c r="B43" s="1" t="s">
        <v>377</v>
      </c>
      <c r="C43" s="1" t="str">
        <f>TEXT("F17024003017","00000")</f>
        <v>F17024003017</v>
      </c>
      <c r="D43" s="1" t="s">
        <v>424</v>
      </c>
      <c r="E43" s="1">
        <v>9776654057</v>
      </c>
      <c r="F43" s="1">
        <v>570</v>
      </c>
    </row>
    <row r="44" spans="1:6" ht="30" customHeight="1">
      <c r="A44" s="1" t="s">
        <v>186</v>
      </c>
      <c r="B44" s="1" t="s">
        <v>377</v>
      </c>
      <c r="C44" s="1" t="str">
        <f>TEXT("F17061003001","00000")</f>
        <v>F17061003001</v>
      </c>
      <c r="D44" s="1" t="s">
        <v>425</v>
      </c>
      <c r="E44" s="1">
        <v>9938319757</v>
      </c>
      <c r="F44" s="1">
        <v>570</v>
      </c>
    </row>
    <row r="45" spans="1:6" ht="30" customHeight="1">
      <c r="A45" s="1" t="s">
        <v>74</v>
      </c>
      <c r="B45" s="1" t="s">
        <v>377</v>
      </c>
      <c r="C45" s="1" t="str">
        <f>TEXT("F17018003033","00000")</f>
        <v>F17018003033</v>
      </c>
      <c r="D45" s="1" t="s">
        <v>426</v>
      </c>
      <c r="E45" s="1">
        <v>9435768012</v>
      </c>
      <c r="F45" s="1">
        <v>569</v>
      </c>
    </row>
    <row r="46" spans="1:6" ht="30" customHeight="1">
      <c r="A46" s="1" t="s">
        <v>283</v>
      </c>
      <c r="B46" s="1" t="s">
        <v>377</v>
      </c>
      <c r="C46" s="1" t="str">
        <f>TEXT("L18043003001","00000")</f>
        <v>L18043003001</v>
      </c>
      <c r="D46" s="1" t="s">
        <v>427</v>
      </c>
      <c r="E46" s="1">
        <v>8249899914</v>
      </c>
      <c r="F46" s="1">
        <v>569</v>
      </c>
    </row>
    <row r="47" spans="1:6" ht="30" customHeight="1">
      <c r="A47" s="1" t="s">
        <v>28</v>
      </c>
      <c r="B47" s="1" t="s">
        <v>377</v>
      </c>
      <c r="C47" s="1" t="str">
        <f>TEXT("F16013003016","00000")</f>
        <v>F16013003016</v>
      </c>
      <c r="D47" s="1" t="s">
        <v>428</v>
      </c>
      <c r="E47" s="1">
        <v>8270083745</v>
      </c>
      <c r="F47" s="1">
        <v>568</v>
      </c>
    </row>
    <row r="48" spans="1:6" ht="30" customHeight="1">
      <c r="A48" s="1" t="s">
        <v>15</v>
      </c>
      <c r="B48" s="1" t="s">
        <v>377</v>
      </c>
      <c r="C48" s="1" t="str">
        <f>TEXT("F17063003024","00000")</f>
        <v>F17063003024</v>
      </c>
      <c r="D48" s="1" t="s">
        <v>429</v>
      </c>
      <c r="E48" s="1">
        <v>8908920257</v>
      </c>
      <c r="F48" s="1">
        <v>568</v>
      </c>
    </row>
    <row r="49" spans="1:6" ht="30" customHeight="1">
      <c r="A49" s="1" t="s">
        <v>382</v>
      </c>
      <c r="B49" s="1" t="s">
        <v>377</v>
      </c>
      <c r="C49" s="1" t="str">
        <f>TEXT("L18031003004","00000")</f>
        <v>L18031003004</v>
      </c>
      <c r="D49" s="1" t="s">
        <v>430</v>
      </c>
      <c r="E49" s="1">
        <v>7008744716</v>
      </c>
      <c r="F49" s="1">
        <v>568</v>
      </c>
    </row>
    <row r="50" spans="1:6" ht="30" customHeight="1">
      <c r="A50" s="1" t="s">
        <v>23</v>
      </c>
      <c r="B50" s="1" t="s">
        <v>377</v>
      </c>
      <c r="C50" s="1" t="str">
        <f>TEXT("F17012003052","00000")</f>
        <v>F17012003052</v>
      </c>
      <c r="D50" s="1" t="s">
        <v>431</v>
      </c>
      <c r="E50" s="1">
        <v>9090716281</v>
      </c>
      <c r="F50" s="1">
        <v>567</v>
      </c>
    </row>
    <row r="51" spans="1:6" ht="30" customHeight="1">
      <c r="A51" s="1" t="s">
        <v>99</v>
      </c>
      <c r="B51" s="1" t="s">
        <v>377</v>
      </c>
      <c r="C51" s="1" t="str">
        <f>TEXT("L18026003008","00000")</f>
        <v>L18026003008</v>
      </c>
      <c r="D51" s="1" t="s">
        <v>432</v>
      </c>
      <c r="E51" s="1">
        <v>7377961047</v>
      </c>
      <c r="F51" s="1">
        <v>567</v>
      </c>
    </row>
    <row r="52" spans="1:6" ht="30" customHeight="1">
      <c r="A52" s="1" t="s">
        <v>382</v>
      </c>
      <c r="B52" s="1" t="s">
        <v>377</v>
      </c>
      <c r="C52" s="1" t="str">
        <f>TEXT("F17031003018","00000")</f>
        <v>F17031003018</v>
      </c>
      <c r="D52" s="1" t="s">
        <v>433</v>
      </c>
      <c r="E52" s="1">
        <v>9776168596</v>
      </c>
      <c r="F52" s="1">
        <v>566</v>
      </c>
    </row>
    <row r="53" spans="1:6" ht="30" customHeight="1">
      <c r="A53" s="1" t="s">
        <v>301</v>
      </c>
      <c r="B53" s="1" t="s">
        <v>377</v>
      </c>
      <c r="C53" s="1" t="str">
        <f>TEXT("F17069003051","00000")</f>
        <v>F17069003051</v>
      </c>
      <c r="D53" s="1" t="s">
        <v>434</v>
      </c>
      <c r="E53" s="1">
        <v>8249077287</v>
      </c>
      <c r="F53" s="1">
        <v>566</v>
      </c>
    </row>
    <row r="54" spans="1:6" ht="30" customHeight="1">
      <c r="A54" s="1" t="s">
        <v>109</v>
      </c>
      <c r="B54" s="1" t="s">
        <v>377</v>
      </c>
      <c r="C54" s="1" t="str">
        <f>TEXT("F17009003004","00000")</f>
        <v>F17009003004</v>
      </c>
      <c r="D54" s="1" t="s">
        <v>435</v>
      </c>
      <c r="E54" s="1">
        <v>7326015492</v>
      </c>
      <c r="F54" s="1">
        <v>565</v>
      </c>
    </row>
    <row r="55" spans="1:6" ht="30" customHeight="1">
      <c r="A55" s="1" t="s">
        <v>401</v>
      </c>
      <c r="B55" s="1" t="s">
        <v>377</v>
      </c>
      <c r="C55" s="1" t="str">
        <f>TEXT("F17088003058","00000")</f>
        <v>F17088003058</v>
      </c>
      <c r="D55" s="1" t="s">
        <v>436</v>
      </c>
      <c r="E55" s="1">
        <v>9668527492</v>
      </c>
      <c r="F55" s="1">
        <v>565</v>
      </c>
    </row>
    <row r="56" spans="1:6" ht="30" customHeight="1">
      <c r="A56" s="1" t="s">
        <v>23</v>
      </c>
      <c r="B56" s="1" t="s">
        <v>377</v>
      </c>
      <c r="C56" s="1" t="str">
        <f>TEXT("F17012003048","00000")</f>
        <v>F17012003048</v>
      </c>
      <c r="D56" s="1" t="s">
        <v>437</v>
      </c>
      <c r="E56" s="1">
        <v>7789965023</v>
      </c>
      <c r="F56" s="1">
        <v>561</v>
      </c>
    </row>
    <row r="57" spans="1:6" ht="30" customHeight="1">
      <c r="A57" s="1" t="s">
        <v>391</v>
      </c>
      <c r="B57" s="1" t="s">
        <v>377</v>
      </c>
      <c r="C57" s="1" t="str">
        <f>TEXT("F17084003043","00000")</f>
        <v>F17084003043</v>
      </c>
      <c r="D57" s="1" t="s">
        <v>438</v>
      </c>
      <c r="E57" s="1">
        <v>9178316201</v>
      </c>
      <c r="F57" s="1">
        <v>559</v>
      </c>
    </row>
    <row r="58" spans="1:6" ht="30" customHeight="1">
      <c r="A58" s="1" t="s">
        <v>439</v>
      </c>
      <c r="B58" s="1" t="s">
        <v>377</v>
      </c>
      <c r="C58" s="1" t="str">
        <f>TEXT("F17112003004","00000")</f>
        <v>F17112003004</v>
      </c>
      <c r="D58" s="1" t="s">
        <v>440</v>
      </c>
      <c r="E58" s="1">
        <v>7751879992</v>
      </c>
      <c r="F58" s="1">
        <v>559</v>
      </c>
    </row>
    <row r="59" spans="1:6" ht="30" customHeight="1">
      <c r="A59" s="1" t="s">
        <v>124</v>
      </c>
      <c r="B59" s="1" t="s">
        <v>377</v>
      </c>
      <c r="C59" s="1" t="str">
        <f>TEXT("L18075003001","00000")</f>
        <v>L18075003001</v>
      </c>
      <c r="D59" s="1" t="s">
        <v>441</v>
      </c>
      <c r="E59" s="1">
        <v>9078851165</v>
      </c>
      <c r="F59" s="1">
        <v>559</v>
      </c>
    </row>
    <row r="60" spans="1:6" ht="30" customHeight="1">
      <c r="A60" s="1" t="s">
        <v>442</v>
      </c>
      <c r="B60" s="1" t="s">
        <v>377</v>
      </c>
      <c r="C60" s="1" t="str">
        <f>TEXT("F17045003017","00000")</f>
        <v>F17045003017</v>
      </c>
      <c r="D60" s="1" t="s">
        <v>443</v>
      </c>
      <c r="E60" s="1">
        <v>9040014799</v>
      </c>
      <c r="F60" s="1">
        <v>557</v>
      </c>
    </row>
    <row r="61" spans="1:6" ht="30" customHeight="1">
      <c r="A61" s="1" t="s">
        <v>119</v>
      </c>
      <c r="B61" s="1" t="s">
        <v>377</v>
      </c>
      <c r="C61" s="1" t="str">
        <f>TEXT("F17107003046","00000")</f>
        <v>F17107003046</v>
      </c>
      <c r="D61" s="1" t="s">
        <v>444</v>
      </c>
      <c r="E61" s="1">
        <v>9668208795</v>
      </c>
      <c r="F61" s="1">
        <v>557</v>
      </c>
    </row>
    <row r="62" spans="1:6" ht="30" customHeight="1">
      <c r="A62" s="1" t="s">
        <v>94</v>
      </c>
      <c r="B62" s="1" t="s">
        <v>377</v>
      </c>
      <c r="C62" s="1" t="str">
        <f>TEXT("F17048003013","00000")</f>
        <v>F17048003013</v>
      </c>
      <c r="D62" s="1" t="s">
        <v>445</v>
      </c>
      <c r="E62" s="1">
        <v>7209145291</v>
      </c>
      <c r="F62" s="1">
        <v>556</v>
      </c>
    </row>
    <row r="63" spans="1:6" ht="30" customHeight="1">
      <c r="A63" s="1" t="s">
        <v>401</v>
      </c>
      <c r="B63" s="1" t="s">
        <v>377</v>
      </c>
      <c r="C63" s="1" t="str">
        <f>TEXT("F17088003039","00000")</f>
        <v>F17088003039</v>
      </c>
      <c r="D63" s="1" t="s">
        <v>446</v>
      </c>
      <c r="E63" s="1">
        <v>7381502753</v>
      </c>
      <c r="F63" s="1">
        <v>556</v>
      </c>
    </row>
    <row r="64" spans="1:6" ht="30" customHeight="1">
      <c r="A64" s="1" t="s">
        <v>220</v>
      </c>
      <c r="B64" s="1" t="s">
        <v>377</v>
      </c>
      <c r="C64" s="1" t="str">
        <f>TEXT("F17025003048","00000")</f>
        <v>F17025003048</v>
      </c>
      <c r="D64" s="1" t="s">
        <v>447</v>
      </c>
      <c r="E64" s="1">
        <v>7606834602</v>
      </c>
      <c r="F64" s="1">
        <v>554</v>
      </c>
    </row>
    <row r="65" spans="1:6" ht="30" customHeight="1">
      <c r="A65" s="1" t="s">
        <v>448</v>
      </c>
      <c r="B65" s="1" t="s">
        <v>377</v>
      </c>
      <c r="C65" s="1" t="str">
        <f>TEXT("F17076003004","00000")</f>
        <v>F17076003004</v>
      </c>
      <c r="D65" s="1" t="s">
        <v>449</v>
      </c>
      <c r="E65" s="1">
        <v>9114714655</v>
      </c>
      <c r="F65" s="1">
        <v>554</v>
      </c>
    </row>
    <row r="66" spans="1:6" ht="30" customHeight="1">
      <c r="A66" s="1" t="s">
        <v>365</v>
      </c>
      <c r="B66" s="1" t="s">
        <v>377</v>
      </c>
      <c r="C66" s="1" t="str">
        <f>TEXT("F17039003014","00000")</f>
        <v>F17039003014</v>
      </c>
      <c r="D66" s="1" t="s">
        <v>450</v>
      </c>
      <c r="E66" s="1">
        <v>8763468137</v>
      </c>
      <c r="F66" s="1">
        <v>553</v>
      </c>
    </row>
    <row r="67" spans="1:6" ht="30" customHeight="1">
      <c r="A67" s="1" t="s">
        <v>451</v>
      </c>
      <c r="B67" s="1" t="s">
        <v>377</v>
      </c>
      <c r="C67" s="1" t="str">
        <f>TEXT("F17162003030","00000")</f>
        <v>F17162003030</v>
      </c>
      <c r="D67" s="1" t="s">
        <v>452</v>
      </c>
      <c r="E67" s="1">
        <v>9178418496</v>
      </c>
      <c r="F67" s="1">
        <v>553</v>
      </c>
    </row>
    <row r="68" spans="1:6" ht="30" customHeight="1">
      <c r="A68" s="1" t="s">
        <v>401</v>
      </c>
      <c r="B68" s="1" t="s">
        <v>377</v>
      </c>
      <c r="C68" s="1" t="str">
        <f>TEXT("F17088003002","00000")</f>
        <v>F17088003002</v>
      </c>
      <c r="D68" s="1" t="s">
        <v>453</v>
      </c>
      <c r="E68" s="1">
        <v>9734714667</v>
      </c>
      <c r="F68" s="1">
        <v>551</v>
      </c>
    </row>
    <row r="69" spans="1:6" ht="30" customHeight="1">
      <c r="A69" s="1" t="s">
        <v>454</v>
      </c>
      <c r="B69" s="1" t="s">
        <v>377</v>
      </c>
      <c r="C69" s="1" t="str">
        <f>TEXT("F17010003027","00000")</f>
        <v>F17010003027</v>
      </c>
      <c r="D69" s="1" t="s">
        <v>455</v>
      </c>
      <c r="E69" s="1">
        <v>8895488793</v>
      </c>
      <c r="F69" s="1">
        <v>550</v>
      </c>
    </row>
    <row r="70" spans="1:6" ht="30" customHeight="1">
      <c r="A70" s="1" t="s">
        <v>124</v>
      </c>
      <c r="B70" s="1" t="s">
        <v>377</v>
      </c>
      <c r="C70" s="1" t="str">
        <f>TEXT("L18075003004","00000")</f>
        <v>L18075003004</v>
      </c>
      <c r="D70" s="1" t="s">
        <v>456</v>
      </c>
      <c r="E70" s="1">
        <v>9438868068</v>
      </c>
      <c r="F70" s="1">
        <v>550</v>
      </c>
    </row>
    <row r="71" spans="1:6" ht="30" customHeight="1">
      <c r="A71" s="1" t="s">
        <v>28</v>
      </c>
      <c r="B71" s="1" t="s">
        <v>377</v>
      </c>
      <c r="C71" s="1" t="str">
        <f>TEXT("F17013003021","00000")</f>
        <v>F17013003021</v>
      </c>
      <c r="D71" s="1" t="s">
        <v>457</v>
      </c>
      <c r="E71" s="1">
        <v>8984501018</v>
      </c>
      <c r="F71" s="1">
        <v>549</v>
      </c>
    </row>
    <row r="72" spans="1:6" ht="30" customHeight="1">
      <c r="A72" s="1" t="s">
        <v>451</v>
      </c>
      <c r="B72" s="1" t="s">
        <v>377</v>
      </c>
      <c r="C72" s="1" t="str">
        <f>TEXT("F17162003003","00000")</f>
        <v>F17162003003</v>
      </c>
      <c r="D72" s="1" t="s">
        <v>458</v>
      </c>
      <c r="E72" s="1">
        <v>7873164399</v>
      </c>
      <c r="F72" s="1">
        <v>549</v>
      </c>
    </row>
    <row r="73" spans="1:6" ht="30" customHeight="1">
      <c r="A73" s="1" t="s">
        <v>220</v>
      </c>
      <c r="B73" s="1" t="s">
        <v>377</v>
      </c>
      <c r="C73" s="1" t="str">
        <f>TEXT("F17025003021","00000")</f>
        <v>F17025003021</v>
      </c>
      <c r="D73" s="1" t="s">
        <v>459</v>
      </c>
      <c r="E73" s="1">
        <v>9178999962</v>
      </c>
      <c r="F73" s="1">
        <v>548</v>
      </c>
    </row>
    <row r="74" spans="1:6" ht="30" customHeight="1">
      <c r="A74" s="1" t="s">
        <v>94</v>
      </c>
      <c r="B74" s="1" t="s">
        <v>377</v>
      </c>
      <c r="C74" s="1" t="str">
        <f>TEXT("F17048003026","00000")</f>
        <v>F17048003026</v>
      </c>
      <c r="D74" s="1" t="s">
        <v>460</v>
      </c>
      <c r="E74" s="1">
        <v>8895135829</v>
      </c>
      <c r="F74" s="1">
        <v>548</v>
      </c>
    </row>
    <row r="75" spans="1:6" ht="30" customHeight="1">
      <c r="A75" s="1" t="s">
        <v>94</v>
      </c>
      <c r="B75" s="1" t="s">
        <v>377</v>
      </c>
      <c r="C75" s="1" t="str">
        <f>TEXT("F17048003027","00000")</f>
        <v>F17048003027</v>
      </c>
      <c r="D75" s="1" t="s">
        <v>461</v>
      </c>
      <c r="E75" s="1">
        <v>9556651327</v>
      </c>
      <c r="F75" s="1">
        <v>548</v>
      </c>
    </row>
    <row r="76" spans="1:6" ht="30" customHeight="1">
      <c r="A76" s="1" t="s">
        <v>23</v>
      </c>
      <c r="B76" s="1" t="s">
        <v>377</v>
      </c>
      <c r="C76" s="1" t="str">
        <f>TEXT("F17012003004","00000")</f>
        <v>F17012003004</v>
      </c>
      <c r="D76" s="1" t="s">
        <v>462</v>
      </c>
      <c r="E76" s="1">
        <v>8456844037</v>
      </c>
      <c r="F76" s="1">
        <v>547</v>
      </c>
    </row>
    <row r="77" spans="1:6" ht="30" customHeight="1">
      <c r="A77" s="1" t="s">
        <v>347</v>
      </c>
      <c r="B77" s="1" t="s">
        <v>377</v>
      </c>
      <c r="C77" s="1" t="str">
        <f>TEXT("F17067003006","00000")</f>
        <v>F17067003006</v>
      </c>
      <c r="D77" s="1" t="s">
        <v>463</v>
      </c>
      <c r="E77" s="1">
        <v>9438815531</v>
      </c>
      <c r="F77" s="1">
        <v>547</v>
      </c>
    </row>
    <row r="78" spans="1:6" ht="30" customHeight="1">
      <c r="A78" s="1" t="s">
        <v>401</v>
      </c>
      <c r="B78" s="1" t="s">
        <v>377</v>
      </c>
      <c r="C78" s="1" t="str">
        <f>TEXT("F17088003029","00000")</f>
        <v>F17088003029</v>
      </c>
      <c r="D78" s="1" t="s">
        <v>464</v>
      </c>
      <c r="E78" s="1">
        <v>7077589711</v>
      </c>
      <c r="F78" s="1">
        <v>547</v>
      </c>
    </row>
    <row r="79" spans="1:6" ht="30" customHeight="1">
      <c r="A79" s="1" t="s">
        <v>465</v>
      </c>
      <c r="B79" s="1" t="s">
        <v>377</v>
      </c>
      <c r="C79" s="1" t="str">
        <f>TEXT("F17092003032","00000")</f>
        <v>F17092003032</v>
      </c>
      <c r="D79" s="1" t="s">
        <v>466</v>
      </c>
      <c r="E79" s="1">
        <v>7381565031</v>
      </c>
      <c r="F79" s="1">
        <v>547</v>
      </c>
    </row>
    <row r="80" spans="1:6" ht="30" customHeight="1">
      <c r="A80" s="1" t="s">
        <v>451</v>
      </c>
      <c r="B80" s="1" t="s">
        <v>377</v>
      </c>
      <c r="C80" s="1" t="str">
        <f>TEXT("F17162003034","00000")</f>
        <v>F17162003034</v>
      </c>
      <c r="D80" s="1" t="s">
        <v>467</v>
      </c>
      <c r="E80" s="1">
        <v>9556608423</v>
      </c>
      <c r="F80" s="1">
        <v>547</v>
      </c>
    </row>
    <row r="81" spans="1:6" ht="30" customHeight="1">
      <c r="A81" s="1" t="s">
        <v>382</v>
      </c>
      <c r="B81" s="1" t="s">
        <v>377</v>
      </c>
      <c r="C81" s="1" t="str">
        <f>TEXT("L18031003003","00000")</f>
        <v>L18031003003</v>
      </c>
      <c r="D81" s="1" t="s">
        <v>468</v>
      </c>
      <c r="E81" s="1">
        <v>8908515072</v>
      </c>
      <c r="F81" s="1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25" customWidth="1"/>
    <col min="2" max="2" width="15.5703125" customWidth="1"/>
    <col min="3" max="3" width="16" customWidth="1"/>
    <col min="4" max="4" width="17.28515625" customWidth="1"/>
    <col min="5" max="5" width="14.710937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.75" customHeight="1">
      <c r="A2" s="1" t="s">
        <v>6</v>
      </c>
      <c r="B2" s="1" t="s">
        <v>469</v>
      </c>
      <c r="C2" s="1" t="str">
        <f>TEXT("L18001024005","00000")</f>
        <v>L18001024005</v>
      </c>
      <c r="D2" s="1" t="s">
        <v>470</v>
      </c>
      <c r="E2" s="1">
        <v>9692461390</v>
      </c>
      <c r="F2" s="1">
        <v>597</v>
      </c>
    </row>
    <row r="3" spans="1:6" ht="30.75" customHeight="1">
      <c r="A3" s="1" t="s">
        <v>6</v>
      </c>
      <c r="B3" s="1" t="s">
        <v>469</v>
      </c>
      <c r="C3" s="1" t="str">
        <f>TEXT("F17001024010","00000")</f>
        <v>F17001024010</v>
      </c>
      <c r="D3" s="1" t="s">
        <v>471</v>
      </c>
      <c r="E3" s="1">
        <v>7809436667</v>
      </c>
      <c r="F3" s="1">
        <v>585</v>
      </c>
    </row>
    <row r="4" spans="1:6" ht="30.75" customHeight="1">
      <c r="A4" s="1" t="s">
        <v>220</v>
      </c>
      <c r="B4" s="1" t="s">
        <v>469</v>
      </c>
      <c r="C4" s="1" t="str">
        <f>TEXT("F17025024015","00000")</f>
        <v>F17025024015</v>
      </c>
      <c r="D4" s="1" t="s">
        <v>472</v>
      </c>
      <c r="E4" s="1">
        <v>8018861262</v>
      </c>
      <c r="F4" s="1">
        <v>561</v>
      </c>
    </row>
    <row r="5" spans="1:6" ht="30.75" customHeight="1">
      <c r="A5" s="1" t="s">
        <v>151</v>
      </c>
      <c r="B5" s="1" t="s">
        <v>469</v>
      </c>
      <c r="C5" s="1" t="str">
        <f>TEXT("F17014024001","00000")</f>
        <v>F17014024001</v>
      </c>
      <c r="D5" s="1" t="s">
        <v>473</v>
      </c>
      <c r="E5" s="1">
        <v>9776101274</v>
      </c>
      <c r="F5" s="1">
        <v>538</v>
      </c>
    </row>
    <row r="6" spans="1:6" ht="30.75" customHeight="1">
      <c r="A6" s="1" t="s">
        <v>220</v>
      </c>
      <c r="B6" s="1" t="s">
        <v>469</v>
      </c>
      <c r="C6" s="1" t="str">
        <f>TEXT("F17025024012","00000")</f>
        <v>F17025024012</v>
      </c>
      <c r="D6" s="1" t="s">
        <v>474</v>
      </c>
      <c r="E6" s="1">
        <v>8658859236</v>
      </c>
      <c r="F6" s="1">
        <v>537</v>
      </c>
    </row>
    <row r="7" spans="1:6" ht="30.75" customHeight="1">
      <c r="A7" s="1" t="s">
        <v>220</v>
      </c>
      <c r="B7" s="1" t="s">
        <v>469</v>
      </c>
      <c r="C7" s="1" t="str">
        <f>TEXT("F17025024026","00000")</f>
        <v>F17025024026</v>
      </c>
      <c r="D7" s="1" t="s">
        <v>475</v>
      </c>
      <c r="E7" s="1">
        <v>9777429581</v>
      </c>
      <c r="F7" s="1">
        <v>537</v>
      </c>
    </row>
    <row r="8" spans="1:6" ht="30.75" customHeight="1">
      <c r="A8" s="1" t="s">
        <v>56</v>
      </c>
      <c r="B8" s="1" t="s">
        <v>469</v>
      </c>
      <c r="C8" s="1" t="str">
        <f>TEXT("F17005024028","00000")</f>
        <v>F17005024028</v>
      </c>
      <c r="D8" s="1" t="s">
        <v>476</v>
      </c>
      <c r="E8" s="1">
        <v>8095969770</v>
      </c>
      <c r="F8" s="1">
        <v>530</v>
      </c>
    </row>
    <row r="9" spans="1:6" ht="30.75" customHeight="1">
      <c r="A9" s="1" t="s">
        <v>6</v>
      </c>
      <c r="B9" s="1" t="s">
        <v>469</v>
      </c>
      <c r="C9" s="1" t="str">
        <f>TEXT("L18001024006","00000")</f>
        <v>L18001024006</v>
      </c>
      <c r="D9" s="1" t="s">
        <v>477</v>
      </c>
      <c r="E9" s="1">
        <v>7978418726</v>
      </c>
      <c r="F9" s="1">
        <v>520</v>
      </c>
    </row>
    <row r="10" spans="1:6" ht="30.75" customHeight="1">
      <c r="A10" s="1" t="s">
        <v>23</v>
      </c>
      <c r="B10" s="1" t="s">
        <v>469</v>
      </c>
      <c r="C10" s="1" t="str">
        <f>TEXT("F17012024007","00000")</f>
        <v>F17012024007</v>
      </c>
      <c r="D10" s="1" t="s">
        <v>478</v>
      </c>
      <c r="E10" s="1">
        <v>8018905435</v>
      </c>
      <c r="F10" s="1">
        <v>515</v>
      </c>
    </row>
    <row r="11" spans="1:6" ht="30.75" customHeight="1">
      <c r="A11" s="1" t="s">
        <v>220</v>
      </c>
      <c r="B11" s="1" t="s">
        <v>469</v>
      </c>
      <c r="C11" s="1" t="str">
        <f>TEXT("F17025024018","00000")</f>
        <v>F17025024018</v>
      </c>
      <c r="D11" s="1" t="s">
        <v>479</v>
      </c>
      <c r="E11" s="1">
        <v>7205596494</v>
      </c>
      <c r="F11" s="1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1"/>
  <sheetViews>
    <sheetView workbookViewId="0">
      <selection sqref="A1:F1"/>
    </sheetView>
  </sheetViews>
  <sheetFormatPr defaultRowHeight="15"/>
  <cols>
    <col min="1" max="1" width="26.42578125" customWidth="1"/>
    <col min="2" max="2" width="16.140625" customWidth="1"/>
    <col min="3" max="3" width="16" customWidth="1"/>
    <col min="4" max="4" width="19.140625" customWidth="1"/>
    <col min="5" max="5" width="14.85546875" customWidth="1"/>
  </cols>
  <sheetData>
    <row r="1" spans="1:6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.75" customHeight="1">
      <c r="A2" s="1" t="s">
        <v>35</v>
      </c>
      <c r="B2" s="1" t="s">
        <v>480</v>
      </c>
      <c r="C2" s="1" t="str">
        <f>TEXT("F17021004061","00000")</f>
        <v>F17021004061</v>
      </c>
      <c r="D2" s="1" t="s">
        <v>481</v>
      </c>
      <c r="E2" s="1">
        <v>9572707973</v>
      </c>
      <c r="F2" s="1">
        <v>682</v>
      </c>
    </row>
    <row r="3" spans="1:6" ht="30.75" customHeight="1">
      <c r="A3" s="1" t="s">
        <v>6</v>
      </c>
      <c r="B3" s="1" t="s">
        <v>480</v>
      </c>
      <c r="C3" s="1" t="str">
        <f>TEXT("F17001004001","00000")</f>
        <v>F17001004001</v>
      </c>
      <c r="D3" s="1" t="s">
        <v>482</v>
      </c>
      <c r="E3" s="1">
        <v>9583538814</v>
      </c>
      <c r="F3" s="1">
        <v>667</v>
      </c>
    </row>
    <row r="4" spans="1:6" ht="30.75" customHeight="1">
      <c r="A4" s="1" t="s">
        <v>113</v>
      </c>
      <c r="B4" s="1" t="s">
        <v>480</v>
      </c>
      <c r="C4" s="1" t="str">
        <f>TEXT("F17019009013","00000")</f>
        <v>F17019009013</v>
      </c>
      <c r="D4" s="1" t="s">
        <v>483</v>
      </c>
      <c r="E4" s="1">
        <v>9438138948</v>
      </c>
      <c r="F4" s="1">
        <v>664</v>
      </c>
    </row>
    <row r="5" spans="1:6" ht="30.75" customHeight="1">
      <c r="A5" s="1" t="s">
        <v>113</v>
      </c>
      <c r="B5" s="1" t="s">
        <v>480</v>
      </c>
      <c r="C5" s="1" t="str">
        <f>TEXT("F17019004074","00000")</f>
        <v>F17019004074</v>
      </c>
      <c r="D5" s="1" t="s">
        <v>484</v>
      </c>
      <c r="E5" s="1">
        <v>9732929311</v>
      </c>
      <c r="F5" s="1">
        <v>658</v>
      </c>
    </row>
    <row r="6" spans="1:6" ht="30.75" customHeight="1">
      <c r="A6" s="1" t="s">
        <v>485</v>
      </c>
      <c r="B6" s="1" t="s">
        <v>480</v>
      </c>
      <c r="C6" s="1" t="str">
        <f>TEXT("F17110004028","00000")</f>
        <v>F17110004028</v>
      </c>
      <c r="D6" s="1" t="s">
        <v>486</v>
      </c>
      <c r="E6" s="1">
        <v>7789894577</v>
      </c>
      <c r="F6" s="1">
        <v>653</v>
      </c>
    </row>
    <row r="7" spans="1:6" ht="30.75" customHeight="1">
      <c r="A7" s="1" t="s">
        <v>60</v>
      </c>
      <c r="B7" s="1" t="s">
        <v>480</v>
      </c>
      <c r="C7" s="1" t="str">
        <f>TEXT("F17111004012","00000")</f>
        <v>F17111004012</v>
      </c>
      <c r="D7" s="1" t="s">
        <v>487</v>
      </c>
      <c r="E7" s="1">
        <v>8984705712</v>
      </c>
      <c r="F7" s="1">
        <v>651</v>
      </c>
    </row>
    <row r="8" spans="1:6" ht="30.75" customHeight="1">
      <c r="A8" s="1" t="s">
        <v>28</v>
      </c>
      <c r="B8" s="1" t="s">
        <v>480</v>
      </c>
      <c r="C8" s="1" t="str">
        <f>TEXT("F17013004025","00000")</f>
        <v>F17013004025</v>
      </c>
      <c r="D8" s="1" t="s">
        <v>488</v>
      </c>
      <c r="E8" s="1">
        <v>8018647563</v>
      </c>
      <c r="F8" s="1">
        <v>644</v>
      </c>
    </row>
    <row r="9" spans="1:6" ht="30.75" customHeight="1">
      <c r="A9" s="1" t="s">
        <v>28</v>
      </c>
      <c r="B9" s="1" t="s">
        <v>480</v>
      </c>
      <c r="C9" s="1" t="str">
        <f>TEXT("F17013004079","00000")</f>
        <v>F17013004079</v>
      </c>
      <c r="D9" s="1" t="s">
        <v>489</v>
      </c>
      <c r="E9" s="1">
        <v>9437202506</v>
      </c>
      <c r="F9" s="1">
        <v>638</v>
      </c>
    </row>
    <row r="10" spans="1:6" ht="30.75" customHeight="1">
      <c r="A10" s="1" t="s">
        <v>28</v>
      </c>
      <c r="B10" s="1" t="s">
        <v>480</v>
      </c>
      <c r="C10" s="1" t="str">
        <f>TEXT("F17013004076","00000")</f>
        <v>F17013004076</v>
      </c>
      <c r="D10" s="1" t="s">
        <v>490</v>
      </c>
      <c r="E10" s="1">
        <v>9777900422</v>
      </c>
      <c r="F10" s="1">
        <v>636</v>
      </c>
    </row>
    <row r="11" spans="1:6" ht="30.75" customHeight="1">
      <c r="A11" s="1" t="s">
        <v>28</v>
      </c>
      <c r="B11" s="1" t="s">
        <v>480</v>
      </c>
      <c r="C11" s="1" t="str">
        <f>TEXT("F17013004010","00000")</f>
        <v>F17013004010</v>
      </c>
      <c r="D11" s="1" t="s">
        <v>491</v>
      </c>
      <c r="E11" s="1">
        <v>7377225818</v>
      </c>
      <c r="F11" s="1">
        <v>635</v>
      </c>
    </row>
    <row r="12" spans="1:6" ht="30.75" customHeight="1">
      <c r="A12" s="1" t="s">
        <v>6</v>
      </c>
      <c r="B12" s="1" t="s">
        <v>480</v>
      </c>
      <c r="C12" s="1" t="str">
        <f>TEXT("F17001004087","00000")</f>
        <v>F17001004087</v>
      </c>
      <c r="D12" s="1" t="s">
        <v>492</v>
      </c>
      <c r="E12" s="1">
        <v>9124545846</v>
      </c>
      <c r="F12" s="1">
        <v>633</v>
      </c>
    </row>
    <row r="13" spans="1:6" ht="30.75" customHeight="1">
      <c r="A13" s="1" t="s">
        <v>49</v>
      </c>
      <c r="B13" s="1" t="s">
        <v>480</v>
      </c>
      <c r="C13" s="1" t="str">
        <f>TEXT("L18091004048","00000")</f>
        <v>L18091004048</v>
      </c>
      <c r="D13" s="1" t="s">
        <v>493</v>
      </c>
      <c r="E13" s="1">
        <v>9178110499</v>
      </c>
      <c r="F13" s="1">
        <v>633</v>
      </c>
    </row>
    <row r="14" spans="1:6" ht="30.75" customHeight="1">
      <c r="A14" s="1" t="s">
        <v>494</v>
      </c>
      <c r="B14" s="1" t="s">
        <v>480</v>
      </c>
      <c r="C14" s="1" t="str">
        <f>TEXT("F17016004001","00000")</f>
        <v>F17016004001</v>
      </c>
      <c r="D14" s="1" t="s">
        <v>495</v>
      </c>
      <c r="E14" s="1">
        <v>9668829043</v>
      </c>
      <c r="F14" s="1">
        <v>632</v>
      </c>
    </row>
    <row r="15" spans="1:6" ht="30.75" customHeight="1">
      <c r="A15" s="1" t="s">
        <v>338</v>
      </c>
      <c r="B15" s="1" t="s">
        <v>480</v>
      </c>
      <c r="C15" s="1" t="str">
        <f>TEXT("L18093004009","00000")</f>
        <v>L18093004009</v>
      </c>
      <c r="D15" s="1" t="s">
        <v>496</v>
      </c>
      <c r="E15" s="1">
        <v>7608894239</v>
      </c>
      <c r="F15" s="1">
        <v>630</v>
      </c>
    </row>
    <row r="16" spans="1:6" ht="30.75" customHeight="1">
      <c r="A16" s="1" t="s">
        <v>37</v>
      </c>
      <c r="B16" s="1" t="s">
        <v>480</v>
      </c>
      <c r="C16" s="1" t="str">
        <f>TEXT("F17007004003","00000")</f>
        <v>F17007004003</v>
      </c>
      <c r="D16" s="1" t="s">
        <v>497</v>
      </c>
      <c r="E16" s="1">
        <v>9937431406</v>
      </c>
      <c r="F16" s="1">
        <v>628</v>
      </c>
    </row>
    <row r="17" spans="1:6" ht="30.75" customHeight="1">
      <c r="A17" s="1" t="s">
        <v>113</v>
      </c>
      <c r="B17" s="1" t="s">
        <v>480</v>
      </c>
      <c r="C17" s="1" t="str">
        <f>TEXT("F17019004058","00000")</f>
        <v>F17019004058</v>
      </c>
      <c r="D17" s="1" t="s">
        <v>498</v>
      </c>
      <c r="E17" s="1">
        <v>7538909430</v>
      </c>
      <c r="F17" s="1">
        <v>623</v>
      </c>
    </row>
    <row r="18" spans="1:6" ht="30.75" customHeight="1">
      <c r="A18" s="1" t="s">
        <v>113</v>
      </c>
      <c r="B18" s="1" t="s">
        <v>480</v>
      </c>
      <c r="C18" s="1" t="str">
        <f>TEXT("F17019004062","00000")</f>
        <v>F17019004062</v>
      </c>
      <c r="D18" s="1" t="s">
        <v>499</v>
      </c>
      <c r="E18" s="1">
        <v>8967588138</v>
      </c>
      <c r="F18" s="1">
        <v>623</v>
      </c>
    </row>
    <row r="19" spans="1:6" ht="30.75" customHeight="1">
      <c r="A19" s="1" t="s">
        <v>72</v>
      </c>
      <c r="B19" s="1" t="s">
        <v>480</v>
      </c>
      <c r="C19" s="1" t="str">
        <f>TEXT("F17024004070","00000")</f>
        <v>F17024004070</v>
      </c>
      <c r="D19" s="1" t="s">
        <v>500</v>
      </c>
      <c r="E19" s="1">
        <v>7682912362</v>
      </c>
      <c r="F19" s="1">
        <v>623</v>
      </c>
    </row>
    <row r="20" spans="1:6" ht="30.75" customHeight="1">
      <c r="A20" s="1" t="s">
        <v>23</v>
      </c>
      <c r="B20" s="1" t="s">
        <v>480</v>
      </c>
      <c r="C20" s="1" t="str">
        <f>TEXT("F17012004045","00000")</f>
        <v>F17012004045</v>
      </c>
      <c r="D20" s="1" t="s">
        <v>501</v>
      </c>
      <c r="E20" s="1">
        <v>7609082195</v>
      </c>
      <c r="F20" s="1">
        <v>622</v>
      </c>
    </row>
    <row r="21" spans="1:6" ht="30.75" customHeight="1">
      <c r="A21" s="1" t="s">
        <v>23</v>
      </c>
      <c r="B21" s="1" t="s">
        <v>480</v>
      </c>
      <c r="C21" s="1" t="str">
        <f>TEXT("F17012003057","00000")</f>
        <v>F17012003057</v>
      </c>
      <c r="D21" s="1" t="s">
        <v>502</v>
      </c>
      <c r="E21" s="1">
        <v>9040483163</v>
      </c>
      <c r="F21" s="1">
        <v>620</v>
      </c>
    </row>
    <row r="22" spans="1:6" ht="30.75" customHeight="1">
      <c r="A22" s="1" t="s">
        <v>39</v>
      </c>
      <c r="B22" s="1" t="s">
        <v>480</v>
      </c>
      <c r="C22" s="1" t="str">
        <f>TEXT("F17070004045","00000")</f>
        <v>F17070004045</v>
      </c>
      <c r="D22" s="1" t="s">
        <v>503</v>
      </c>
      <c r="E22" s="1">
        <v>8908391925</v>
      </c>
      <c r="F22" s="1">
        <v>620</v>
      </c>
    </row>
    <row r="23" spans="1:6" ht="30.75" customHeight="1">
      <c r="A23" s="1" t="s">
        <v>35</v>
      </c>
      <c r="B23" s="1" t="s">
        <v>480</v>
      </c>
      <c r="C23" s="1" t="str">
        <f>TEXT("L18021004013","00000")</f>
        <v>L18021004013</v>
      </c>
      <c r="D23" s="1" t="s">
        <v>504</v>
      </c>
      <c r="E23" s="1">
        <v>7873792640</v>
      </c>
      <c r="F23" s="1">
        <v>620</v>
      </c>
    </row>
    <row r="24" spans="1:6" ht="30.75" customHeight="1">
      <c r="A24" s="1" t="s">
        <v>28</v>
      </c>
      <c r="B24" s="1" t="s">
        <v>480</v>
      </c>
      <c r="C24" s="1" t="str">
        <f>TEXT("F17013004023","00000")</f>
        <v>F17013004023</v>
      </c>
      <c r="D24" s="1" t="s">
        <v>505</v>
      </c>
      <c r="E24" s="1">
        <v>8093639318</v>
      </c>
      <c r="F24" s="1">
        <v>619</v>
      </c>
    </row>
    <row r="25" spans="1:6" ht="30.75" customHeight="1">
      <c r="A25" s="1" t="s">
        <v>324</v>
      </c>
      <c r="B25" s="1" t="s">
        <v>480</v>
      </c>
      <c r="C25" s="1" t="str">
        <f>TEXT("L18141004032","00000")</f>
        <v>L18141004032</v>
      </c>
      <c r="D25" s="1" t="s">
        <v>506</v>
      </c>
      <c r="E25" s="1">
        <v>7381308198</v>
      </c>
      <c r="F25" s="1">
        <v>618</v>
      </c>
    </row>
    <row r="26" spans="1:6" ht="30.75" customHeight="1">
      <c r="A26" s="1" t="s">
        <v>485</v>
      </c>
      <c r="B26" s="1" t="s">
        <v>480</v>
      </c>
      <c r="C26" s="1" t="str">
        <f>TEXT("F17110004024","00000")</f>
        <v>F17110004024</v>
      </c>
      <c r="D26" s="1" t="s">
        <v>507</v>
      </c>
      <c r="E26" s="1">
        <v>7608920831</v>
      </c>
      <c r="F26" s="1">
        <v>617</v>
      </c>
    </row>
    <row r="27" spans="1:6" ht="30.75" customHeight="1">
      <c r="A27" s="1" t="s">
        <v>508</v>
      </c>
      <c r="B27" s="1" t="s">
        <v>480</v>
      </c>
      <c r="C27" s="1" t="str">
        <f>TEXT("F17085004073","00000")</f>
        <v>F17085004073</v>
      </c>
      <c r="D27" s="1" t="s">
        <v>509</v>
      </c>
      <c r="E27" s="1">
        <v>9931150524</v>
      </c>
      <c r="F27" s="1">
        <v>616</v>
      </c>
    </row>
    <row r="28" spans="1:6" ht="30.75" customHeight="1">
      <c r="A28" s="1" t="s">
        <v>510</v>
      </c>
      <c r="B28" s="1" t="s">
        <v>480</v>
      </c>
      <c r="C28" s="1" t="str">
        <f>TEXT("F17113004054","00000")</f>
        <v>F17113004054</v>
      </c>
      <c r="D28" s="1" t="s">
        <v>511</v>
      </c>
      <c r="E28" s="1">
        <v>9556385902</v>
      </c>
      <c r="F28" s="1">
        <v>616</v>
      </c>
    </row>
    <row r="29" spans="1:6" ht="30.75" customHeight="1">
      <c r="A29" s="1" t="s">
        <v>49</v>
      </c>
      <c r="B29" s="1" t="s">
        <v>480</v>
      </c>
      <c r="C29" s="1" t="str">
        <f>TEXT("F17091004078","00000")</f>
        <v>F17091004078</v>
      </c>
      <c r="D29" s="1" t="s">
        <v>512</v>
      </c>
      <c r="E29" s="1">
        <v>8114687326</v>
      </c>
      <c r="F29" s="1">
        <v>615</v>
      </c>
    </row>
    <row r="30" spans="1:6" ht="30.75" customHeight="1">
      <c r="A30" s="1" t="s">
        <v>49</v>
      </c>
      <c r="B30" s="1" t="s">
        <v>480</v>
      </c>
      <c r="C30" s="1" t="str">
        <f>TEXT("L18091004010","00000")</f>
        <v>L18091004010</v>
      </c>
      <c r="D30" s="1" t="s">
        <v>513</v>
      </c>
      <c r="E30" s="1">
        <v>8010620825</v>
      </c>
      <c r="F30" s="1">
        <v>614</v>
      </c>
    </row>
    <row r="31" spans="1:6" ht="30.75" customHeight="1">
      <c r="A31" s="1" t="s">
        <v>6</v>
      </c>
      <c r="B31" s="1" t="s">
        <v>480</v>
      </c>
      <c r="C31" s="1" t="str">
        <f>TEXT("F17001004004","00000")</f>
        <v>F17001004004</v>
      </c>
      <c r="D31" s="1" t="s">
        <v>514</v>
      </c>
      <c r="E31" s="1">
        <v>9090437125</v>
      </c>
      <c r="F31" s="1">
        <v>612</v>
      </c>
    </row>
    <row r="32" spans="1:6" ht="30.75" customHeight="1">
      <c r="A32" s="1" t="s">
        <v>113</v>
      </c>
      <c r="B32" s="1" t="s">
        <v>480</v>
      </c>
      <c r="C32" s="1" t="str">
        <f>TEXT("F17019004078","00000")</f>
        <v>F17019004078</v>
      </c>
      <c r="D32" s="1" t="s">
        <v>515</v>
      </c>
      <c r="E32" s="1">
        <v>7718452843</v>
      </c>
      <c r="F32" s="1">
        <v>612</v>
      </c>
    </row>
    <row r="33" spans="1:6" ht="30.75" customHeight="1">
      <c r="A33" s="1" t="s">
        <v>301</v>
      </c>
      <c r="B33" s="1" t="s">
        <v>480</v>
      </c>
      <c r="C33" s="1" t="str">
        <f>TEXT("F17069004186","00000")</f>
        <v>F17069004186</v>
      </c>
      <c r="D33" s="1" t="s">
        <v>516</v>
      </c>
      <c r="E33" s="1">
        <v>7681041161</v>
      </c>
      <c r="F33" s="1">
        <v>612</v>
      </c>
    </row>
    <row r="34" spans="1:6" ht="30.75" customHeight="1">
      <c r="A34" s="1" t="s">
        <v>35</v>
      </c>
      <c r="B34" s="1" t="s">
        <v>480</v>
      </c>
      <c r="C34" s="1" t="str">
        <f>TEXT("L18021004018","00000")</f>
        <v>L18021004018</v>
      </c>
      <c r="D34" s="1" t="s">
        <v>517</v>
      </c>
      <c r="E34" s="1">
        <v>9861446616</v>
      </c>
      <c r="F34" s="1">
        <v>612</v>
      </c>
    </row>
    <row r="35" spans="1:6" ht="30.75" customHeight="1">
      <c r="A35" s="1" t="s">
        <v>49</v>
      </c>
      <c r="B35" s="1" t="s">
        <v>480</v>
      </c>
      <c r="C35" s="1" t="str">
        <f>TEXT("L18091004042","00000")</f>
        <v>L18091004042</v>
      </c>
      <c r="D35" s="1" t="s">
        <v>518</v>
      </c>
      <c r="E35" s="1">
        <v>9853149844</v>
      </c>
      <c r="F35" s="1">
        <v>612</v>
      </c>
    </row>
    <row r="36" spans="1:6" ht="30.75" customHeight="1">
      <c r="A36" s="1" t="s">
        <v>113</v>
      </c>
      <c r="B36" s="1" t="s">
        <v>480</v>
      </c>
      <c r="C36" s="1" t="str">
        <f>TEXT("F17019004048","00000")</f>
        <v>F17019004048</v>
      </c>
      <c r="D36" s="1" t="s">
        <v>519</v>
      </c>
      <c r="E36" s="1">
        <v>8804919716</v>
      </c>
      <c r="F36" s="1">
        <v>611</v>
      </c>
    </row>
    <row r="37" spans="1:6" ht="30.75" customHeight="1">
      <c r="A37" s="1" t="s">
        <v>520</v>
      </c>
      <c r="B37" s="1" t="s">
        <v>480</v>
      </c>
      <c r="C37" s="1" t="str">
        <f>TEXT("F17122004005","00000")</f>
        <v>F17122004005</v>
      </c>
      <c r="D37" s="1" t="s">
        <v>521</v>
      </c>
      <c r="E37" s="1">
        <v>9658867955</v>
      </c>
      <c r="F37" s="1">
        <v>611</v>
      </c>
    </row>
    <row r="38" spans="1:6" ht="30.75" customHeight="1">
      <c r="A38" s="1" t="s">
        <v>23</v>
      </c>
      <c r="B38" s="1" t="s">
        <v>480</v>
      </c>
      <c r="C38" s="1" t="str">
        <f>TEXT("L18012004009","00000")</f>
        <v>L18012004009</v>
      </c>
      <c r="D38" s="1" t="s">
        <v>522</v>
      </c>
      <c r="E38" s="1">
        <v>9583196874</v>
      </c>
      <c r="F38" s="1">
        <v>610</v>
      </c>
    </row>
    <row r="39" spans="1:6" ht="30.75" customHeight="1">
      <c r="A39" s="1" t="s">
        <v>15</v>
      </c>
      <c r="B39" s="1" t="s">
        <v>480</v>
      </c>
      <c r="C39" s="1" t="str">
        <f>TEXT("F17063001011","00000")</f>
        <v>F17063001011</v>
      </c>
      <c r="D39" s="1" t="s">
        <v>523</v>
      </c>
      <c r="E39" s="1">
        <v>7557032738</v>
      </c>
      <c r="F39" s="1">
        <v>609</v>
      </c>
    </row>
    <row r="40" spans="1:6" ht="30.75" customHeight="1">
      <c r="A40" s="1" t="s">
        <v>524</v>
      </c>
      <c r="B40" s="1" t="s">
        <v>480</v>
      </c>
      <c r="C40" s="1" t="str">
        <f>TEXT("F17066004111","00000")</f>
        <v>F17066004111</v>
      </c>
      <c r="D40" s="1" t="s">
        <v>525</v>
      </c>
      <c r="E40" s="1">
        <v>9937060577</v>
      </c>
      <c r="F40" s="1">
        <v>609</v>
      </c>
    </row>
    <row r="41" spans="1:6" ht="30.75" customHeight="1">
      <c r="A41" s="1" t="s">
        <v>37</v>
      </c>
      <c r="B41" s="1" t="s">
        <v>480</v>
      </c>
      <c r="C41" s="1" t="str">
        <f>TEXT("F17007004012","00000")</f>
        <v>F17007004012</v>
      </c>
      <c r="D41" s="1" t="s">
        <v>526</v>
      </c>
      <c r="E41" s="1">
        <v>8598002554</v>
      </c>
      <c r="F41" s="1">
        <v>608</v>
      </c>
    </row>
    <row r="42" spans="1:6" ht="30.75" customHeight="1">
      <c r="A42" s="1" t="s">
        <v>35</v>
      </c>
      <c r="B42" s="1" t="s">
        <v>480</v>
      </c>
      <c r="C42" s="1" t="str">
        <f>TEXT("F17021004018","00000")</f>
        <v>F17021004018</v>
      </c>
      <c r="D42" s="1" t="s">
        <v>527</v>
      </c>
      <c r="E42" s="1">
        <v>8895947049</v>
      </c>
      <c r="F42" s="1">
        <v>608</v>
      </c>
    </row>
    <row r="43" spans="1:6" ht="30.75" customHeight="1">
      <c r="A43" s="1" t="s">
        <v>60</v>
      </c>
      <c r="B43" s="1" t="s">
        <v>480</v>
      </c>
      <c r="C43" s="1" t="str">
        <f>TEXT("F17111001080","00000")</f>
        <v>F17111001080</v>
      </c>
      <c r="D43" s="1" t="s">
        <v>528</v>
      </c>
      <c r="E43" s="1">
        <v>8658043319</v>
      </c>
      <c r="F43" s="1">
        <v>608</v>
      </c>
    </row>
    <row r="44" spans="1:6" ht="30.75" customHeight="1">
      <c r="A44" s="1" t="s">
        <v>74</v>
      </c>
      <c r="B44" s="1" t="s">
        <v>480</v>
      </c>
      <c r="C44" s="1" t="str">
        <f>TEXT("F17018004021","00000")</f>
        <v>F17018004021</v>
      </c>
      <c r="D44" s="1" t="s">
        <v>529</v>
      </c>
      <c r="E44" s="1">
        <v>9437444368</v>
      </c>
      <c r="F44" s="1">
        <v>606</v>
      </c>
    </row>
    <row r="45" spans="1:6" ht="30.75" customHeight="1">
      <c r="A45" s="1" t="s">
        <v>338</v>
      </c>
      <c r="B45" s="1" t="s">
        <v>480</v>
      </c>
      <c r="C45" s="1" t="str">
        <f>TEXT("F17093004009","00000")</f>
        <v>F17093004009</v>
      </c>
      <c r="D45" s="1" t="s">
        <v>530</v>
      </c>
      <c r="E45" s="1">
        <v>7381874725</v>
      </c>
      <c r="F45" s="1">
        <v>606</v>
      </c>
    </row>
    <row r="46" spans="1:6" ht="30.75" customHeight="1">
      <c r="A46" s="1" t="s">
        <v>28</v>
      </c>
      <c r="B46" s="1" t="s">
        <v>480</v>
      </c>
      <c r="C46" s="1" t="str">
        <f>TEXT("F17013003019","00000")</f>
        <v>F17013003019</v>
      </c>
      <c r="D46" s="1" t="s">
        <v>531</v>
      </c>
      <c r="E46" s="1">
        <v>7504113931</v>
      </c>
      <c r="F46" s="1">
        <v>605</v>
      </c>
    </row>
    <row r="47" spans="1:6" ht="30.75" customHeight="1">
      <c r="A47" s="1" t="s">
        <v>28</v>
      </c>
      <c r="B47" s="1" t="s">
        <v>480</v>
      </c>
      <c r="C47" s="1" t="str">
        <f>TEXT("F17013004093","00000")</f>
        <v>F17013004093</v>
      </c>
      <c r="D47" s="1" t="s">
        <v>532</v>
      </c>
      <c r="E47" s="1">
        <v>7855007230</v>
      </c>
      <c r="F47" s="1">
        <v>605</v>
      </c>
    </row>
    <row r="48" spans="1:6" ht="30.75" customHeight="1">
      <c r="A48" s="1" t="s">
        <v>28</v>
      </c>
      <c r="B48" s="1" t="s">
        <v>480</v>
      </c>
      <c r="C48" s="1" t="str">
        <f>TEXT("F17013008039","00000")</f>
        <v>F17013008039</v>
      </c>
      <c r="D48" s="1" t="s">
        <v>533</v>
      </c>
      <c r="E48" s="1">
        <v>9439554862</v>
      </c>
      <c r="F48" s="1">
        <v>605</v>
      </c>
    </row>
    <row r="49" spans="1:6" ht="30.75" customHeight="1">
      <c r="A49" s="1" t="s">
        <v>28</v>
      </c>
      <c r="B49" s="1" t="s">
        <v>480</v>
      </c>
      <c r="C49" s="1" t="str">
        <f>TEXT("F17013004011","00000")</f>
        <v>F17013004011</v>
      </c>
      <c r="D49" s="1" t="s">
        <v>534</v>
      </c>
      <c r="E49" s="1">
        <v>9437731153</v>
      </c>
      <c r="F49" s="1">
        <v>604</v>
      </c>
    </row>
    <row r="50" spans="1:6" ht="30.75" customHeight="1">
      <c r="A50" s="1" t="s">
        <v>535</v>
      </c>
      <c r="B50" s="1" t="s">
        <v>480</v>
      </c>
      <c r="C50" s="1" t="str">
        <f>TEXT("F17130004028","00000")</f>
        <v>F17130004028</v>
      </c>
      <c r="D50" s="1" t="s">
        <v>536</v>
      </c>
      <c r="E50" s="1">
        <v>9583093453</v>
      </c>
      <c r="F50" s="1">
        <v>604</v>
      </c>
    </row>
    <row r="51" spans="1:6" ht="30.75" customHeight="1">
      <c r="A51" s="1" t="s">
        <v>324</v>
      </c>
      <c r="B51" s="1" t="s">
        <v>480</v>
      </c>
      <c r="C51" s="1" t="str">
        <f>TEXT("L18141004027","00000")</f>
        <v>L18141004027</v>
      </c>
      <c r="D51" s="1" t="s">
        <v>537</v>
      </c>
      <c r="E51" s="1">
        <v>9137655258</v>
      </c>
      <c r="F51" s="1">
        <v>604</v>
      </c>
    </row>
    <row r="52" spans="1:6" ht="30.75" customHeight="1">
      <c r="A52" s="1" t="s">
        <v>74</v>
      </c>
      <c r="B52" s="1" t="s">
        <v>480</v>
      </c>
      <c r="C52" s="1" t="str">
        <f>TEXT("F17018004061","00000")</f>
        <v>F17018004061</v>
      </c>
      <c r="D52" s="1" t="s">
        <v>538</v>
      </c>
      <c r="E52" s="1">
        <v>7077259269</v>
      </c>
      <c r="F52" s="1">
        <v>603</v>
      </c>
    </row>
    <row r="53" spans="1:6" ht="30.75" customHeight="1">
      <c r="A53" s="1" t="s">
        <v>524</v>
      </c>
      <c r="B53" s="1" t="s">
        <v>480</v>
      </c>
      <c r="C53" s="1" t="str">
        <f>TEXT("F17066004117","00000")</f>
        <v>F17066004117</v>
      </c>
      <c r="D53" s="1" t="s">
        <v>539</v>
      </c>
      <c r="E53" s="1">
        <v>9238946284</v>
      </c>
      <c r="F53" s="1">
        <v>603</v>
      </c>
    </row>
    <row r="54" spans="1:6" ht="30.75" customHeight="1">
      <c r="A54" s="1" t="s">
        <v>338</v>
      </c>
      <c r="B54" s="1" t="s">
        <v>480</v>
      </c>
      <c r="C54" s="1" t="str">
        <f>TEXT("F17093004026","00000")</f>
        <v>F17093004026</v>
      </c>
      <c r="D54" s="1" t="s">
        <v>540</v>
      </c>
      <c r="E54" s="1">
        <v>7504112997</v>
      </c>
      <c r="F54" s="1">
        <v>603</v>
      </c>
    </row>
    <row r="55" spans="1:6" ht="30.75" customHeight="1">
      <c r="A55" s="1" t="s">
        <v>139</v>
      </c>
      <c r="B55" s="1" t="s">
        <v>480</v>
      </c>
      <c r="C55" s="1" t="str">
        <f>TEXT("F17126004019","00000")</f>
        <v>F17126004019</v>
      </c>
      <c r="D55" s="1" t="s">
        <v>541</v>
      </c>
      <c r="E55" s="1">
        <v>8480647464</v>
      </c>
      <c r="F55" s="1">
        <v>603</v>
      </c>
    </row>
    <row r="56" spans="1:6" ht="30.75" customHeight="1">
      <c r="A56" s="1" t="s">
        <v>66</v>
      </c>
      <c r="B56" s="1" t="s">
        <v>480</v>
      </c>
      <c r="C56" s="1" t="str">
        <f>TEXT("F17132004062","00000")</f>
        <v>F17132004062</v>
      </c>
      <c r="D56" s="1" t="s">
        <v>542</v>
      </c>
      <c r="E56" s="1">
        <v>9040273784</v>
      </c>
      <c r="F56" s="1">
        <v>603</v>
      </c>
    </row>
    <row r="57" spans="1:6" ht="30.75" customHeight="1">
      <c r="A57" s="1" t="s">
        <v>26</v>
      </c>
      <c r="B57" s="1" t="s">
        <v>480</v>
      </c>
      <c r="C57" s="1" t="str">
        <f>TEXT("F17158004034","00000")</f>
        <v>F17158004034</v>
      </c>
      <c r="D57" s="1" t="s">
        <v>543</v>
      </c>
      <c r="E57" s="1">
        <v>9861885143</v>
      </c>
      <c r="F57" s="1">
        <v>603</v>
      </c>
    </row>
    <row r="58" spans="1:6" ht="30.75" customHeight="1">
      <c r="A58" s="1" t="s">
        <v>401</v>
      </c>
      <c r="B58" s="1" t="s">
        <v>480</v>
      </c>
      <c r="C58" s="1" t="str">
        <f>TEXT("L18088004020","00000")</f>
        <v>L18088004020</v>
      </c>
      <c r="D58" s="1" t="s">
        <v>544</v>
      </c>
      <c r="E58" s="1">
        <v>7437828513</v>
      </c>
      <c r="F58" s="1">
        <v>603</v>
      </c>
    </row>
    <row r="59" spans="1:6" ht="30.75" customHeight="1">
      <c r="A59" s="1" t="s">
        <v>6</v>
      </c>
      <c r="B59" s="1" t="s">
        <v>480</v>
      </c>
      <c r="C59" s="1" t="str">
        <f>TEXT("F17001003031","00000")</f>
        <v>F17001003031</v>
      </c>
      <c r="D59" s="1" t="s">
        <v>545</v>
      </c>
      <c r="E59" s="1">
        <v>9583442501</v>
      </c>
      <c r="F59" s="1">
        <v>602</v>
      </c>
    </row>
    <row r="60" spans="1:6" ht="30.75" customHeight="1">
      <c r="A60" s="1" t="s">
        <v>6</v>
      </c>
      <c r="B60" s="1" t="s">
        <v>480</v>
      </c>
      <c r="C60" s="1" t="str">
        <f>TEXT("F17001004108","00000")</f>
        <v>F17001004108</v>
      </c>
      <c r="D60" s="1" t="s">
        <v>546</v>
      </c>
      <c r="E60" s="1">
        <v>9861424137</v>
      </c>
      <c r="F60" s="1">
        <v>602</v>
      </c>
    </row>
    <row r="61" spans="1:6" ht="30.75" customHeight="1">
      <c r="A61" s="1" t="s">
        <v>105</v>
      </c>
      <c r="B61" s="1" t="s">
        <v>480</v>
      </c>
      <c r="C61" s="1" t="str">
        <f>TEXT("F17035004045","00000")</f>
        <v>F17035004045</v>
      </c>
      <c r="D61" s="1" t="s">
        <v>547</v>
      </c>
      <c r="E61" s="1">
        <v>7978659485</v>
      </c>
      <c r="F61" s="1">
        <v>602</v>
      </c>
    </row>
    <row r="62" spans="1:6" ht="30.75" customHeight="1">
      <c r="A62" s="1" t="s">
        <v>524</v>
      </c>
      <c r="B62" s="1" t="s">
        <v>480</v>
      </c>
      <c r="C62" s="1" t="str">
        <f>TEXT("F17066004039","00000")</f>
        <v>F17066004039</v>
      </c>
      <c r="D62" s="1" t="s">
        <v>548</v>
      </c>
      <c r="E62" s="1">
        <v>8018938227</v>
      </c>
      <c r="F62" s="1">
        <v>602</v>
      </c>
    </row>
    <row r="63" spans="1:6" ht="30.75" customHeight="1">
      <c r="A63" s="1" t="s">
        <v>257</v>
      </c>
      <c r="B63" s="1" t="s">
        <v>480</v>
      </c>
      <c r="C63" s="1" t="str">
        <f>TEXT("F17121001020","00000")</f>
        <v>F17121001020</v>
      </c>
      <c r="D63" s="1" t="s">
        <v>549</v>
      </c>
      <c r="E63" s="1">
        <v>7606091348</v>
      </c>
      <c r="F63" s="1">
        <v>602</v>
      </c>
    </row>
    <row r="64" spans="1:6" ht="30.75" customHeight="1">
      <c r="A64" s="1" t="s">
        <v>72</v>
      </c>
      <c r="B64" s="1" t="s">
        <v>480</v>
      </c>
      <c r="C64" s="1" t="str">
        <f>TEXT("F17024004044","00000")</f>
        <v>F17024004044</v>
      </c>
      <c r="D64" s="1" t="s">
        <v>550</v>
      </c>
      <c r="E64" s="1">
        <v>8114989528</v>
      </c>
      <c r="F64" s="1">
        <v>601</v>
      </c>
    </row>
    <row r="65" spans="1:6" ht="30.75" customHeight="1">
      <c r="A65" s="1" t="s">
        <v>49</v>
      </c>
      <c r="B65" s="1" t="s">
        <v>480</v>
      </c>
      <c r="C65" s="1" t="str">
        <f>TEXT("F17091004057","00000")</f>
        <v>F17091004057</v>
      </c>
      <c r="D65" s="1" t="s">
        <v>551</v>
      </c>
      <c r="E65" s="1">
        <v>9776676090</v>
      </c>
      <c r="F65" s="1">
        <v>601</v>
      </c>
    </row>
    <row r="66" spans="1:6" ht="30.75" customHeight="1">
      <c r="A66" s="1" t="s">
        <v>88</v>
      </c>
      <c r="B66" s="1" t="s">
        <v>480</v>
      </c>
      <c r="C66" s="1" t="str">
        <f>TEXT("F17114004007","00000")</f>
        <v>F17114004007</v>
      </c>
      <c r="D66" s="1" t="s">
        <v>552</v>
      </c>
      <c r="E66" s="1">
        <v>9556359112</v>
      </c>
      <c r="F66" s="1">
        <v>601</v>
      </c>
    </row>
    <row r="67" spans="1:6" ht="30.75" customHeight="1">
      <c r="A67" s="1" t="s">
        <v>130</v>
      </c>
      <c r="B67" s="1" t="s">
        <v>480</v>
      </c>
      <c r="C67" s="1" t="str">
        <f>TEXT("F17078004010","00000")</f>
        <v>F17078004010</v>
      </c>
      <c r="D67" s="1" t="s">
        <v>553</v>
      </c>
      <c r="E67" s="1">
        <v>9078266756</v>
      </c>
      <c r="F67" s="1">
        <v>600</v>
      </c>
    </row>
    <row r="68" spans="1:6" ht="30.75" customHeight="1">
      <c r="A68" s="1" t="s">
        <v>485</v>
      </c>
      <c r="B68" s="1" t="s">
        <v>480</v>
      </c>
      <c r="C68" s="1" t="str">
        <f>TEXT("F17110004020","00000")</f>
        <v>F17110004020</v>
      </c>
      <c r="D68" s="1" t="s">
        <v>554</v>
      </c>
      <c r="E68" s="1">
        <v>7683895067</v>
      </c>
      <c r="F68" s="1">
        <v>600</v>
      </c>
    </row>
    <row r="69" spans="1:6" ht="30.75" customHeight="1">
      <c r="A69" s="1" t="s">
        <v>88</v>
      </c>
      <c r="B69" s="1" t="s">
        <v>480</v>
      </c>
      <c r="C69" s="1" t="str">
        <f>TEXT("F17114004044","00000")</f>
        <v>F17114004044</v>
      </c>
      <c r="D69" s="1" t="s">
        <v>555</v>
      </c>
      <c r="E69" s="1">
        <v>7377600676</v>
      </c>
      <c r="F69" s="1">
        <v>600</v>
      </c>
    </row>
    <row r="70" spans="1:6" ht="30.75" customHeight="1">
      <c r="A70" s="1" t="s">
        <v>66</v>
      </c>
      <c r="B70" s="1" t="s">
        <v>480</v>
      </c>
      <c r="C70" s="1" t="str">
        <f>TEXT("F17132004009","00000")</f>
        <v>F17132004009</v>
      </c>
      <c r="D70" s="1" t="s">
        <v>556</v>
      </c>
      <c r="E70" s="1">
        <v>9337023784</v>
      </c>
      <c r="F70" s="1">
        <v>600</v>
      </c>
    </row>
    <row r="71" spans="1:6" ht="30.75" customHeight="1">
      <c r="A71" s="1" t="s">
        <v>28</v>
      </c>
      <c r="B71" s="1" t="s">
        <v>480</v>
      </c>
      <c r="C71" s="1" t="str">
        <f>TEXT("F17013004055","00000")</f>
        <v>F17013004055</v>
      </c>
      <c r="D71" s="1" t="s">
        <v>557</v>
      </c>
      <c r="E71" s="1">
        <v>8093726854</v>
      </c>
      <c r="F71" s="1">
        <v>599</v>
      </c>
    </row>
    <row r="72" spans="1:6" ht="30.75" customHeight="1">
      <c r="A72" s="1" t="s">
        <v>97</v>
      </c>
      <c r="B72" s="1" t="s">
        <v>480</v>
      </c>
      <c r="C72" s="1" t="str">
        <f>TEXT("F17054004015","00000")</f>
        <v>F17054004015</v>
      </c>
      <c r="D72" s="1" t="s">
        <v>558</v>
      </c>
      <c r="E72" s="1">
        <v>7894774400</v>
      </c>
      <c r="F72" s="1">
        <v>599</v>
      </c>
    </row>
    <row r="73" spans="1:6" ht="30.75" customHeight="1">
      <c r="A73" s="1" t="s">
        <v>559</v>
      </c>
      <c r="B73" s="1" t="s">
        <v>480</v>
      </c>
      <c r="C73" s="1" t="str">
        <f>TEXT("F17163004053","00000")</f>
        <v>F17163004053</v>
      </c>
      <c r="D73" s="1" t="s">
        <v>560</v>
      </c>
      <c r="E73" s="1">
        <v>9178494197</v>
      </c>
      <c r="F73" s="1">
        <v>599</v>
      </c>
    </row>
    <row r="74" spans="1:6" ht="30.75" customHeight="1">
      <c r="A74" s="1" t="s">
        <v>99</v>
      </c>
      <c r="B74" s="1" t="s">
        <v>480</v>
      </c>
      <c r="C74" s="1" t="str">
        <f>TEXT("L18026004010","00000")</f>
        <v>L18026004010</v>
      </c>
      <c r="D74" s="1" t="s">
        <v>561</v>
      </c>
      <c r="E74" s="1">
        <v>9853142780</v>
      </c>
      <c r="F74" s="1">
        <v>599</v>
      </c>
    </row>
    <row r="75" spans="1:6" ht="30.75" customHeight="1">
      <c r="A75" s="1" t="s">
        <v>66</v>
      </c>
      <c r="B75" s="1" t="s">
        <v>480</v>
      </c>
      <c r="C75" s="1" t="str">
        <f>TEXT("F17132004054","00000")</f>
        <v>F17132004054</v>
      </c>
      <c r="D75" s="1" t="s">
        <v>562</v>
      </c>
      <c r="E75" s="1">
        <v>8637282663</v>
      </c>
      <c r="F75" s="1">
        <v>598</v>
      </c>
    </row>
    <row r="76" spans="1:6" ht="30.75" customHeight="1">
      <c r="A76" s="1" t="s">
        <v>35</v>
      </c>
      <c r="B76" s="1" t="s">
        <v>480</v>
      </c>
      <c r="C76" s="1" t="str">
        <f>TEXT("F17021004082","00000")</f>
        <v>F17021004082</v>
      </c>
      <c r="D76" s="1" t="s">
        <v>563</v>
      </c>
      <c r="E76" s="1">
        <v>9437467595</v>
      </c>
      <c r="F76" s="1">
        <v>597</v>
      </c>
    </row>
    <row r="77" spans="1:6" ht="30.75" customHeight="1">
      <c r="A77" s="1" t="s">
        <v>382</v>
      </c>
      <c r="B77" s="1" t="s">
        <v>480</v>
      </c>
      <c r="C77" s="1" t="str">
        <f>TEXT("F17031004048","00000")</f>
        <v>F17031004048</v>
      </c>
      <c r="D77" s="1" t="s">
        <v>564</v>
      </c>
      <c r="E77" s="1">
        <v>8598829279</v>
      </c>
      <c r="F77" s="1">
        <v>597</v>
      </c>
    </row>
    <row r="78" spans="1:6" ht="30.75" customHeight="1">
      <c r="A78" s="1" t="s">
        <v>247</v>
      </c>
      <c r="B78" s="1" t="s">
        <v>480</v>
      </c>
      <c r="C78" s="1" t="str">
        <f>TEXT("F17116004037","00000")</f>
        <v>F17116004037</v>
      </c>
      <c r="D78" s="1" t="s">
        <v>565</v>
      </c>
      <c r="E78" s="1">
        <v>7536908221</v>
      </c>
      <c r="F78" s="1">
        <v>597</v>
      </c>
    </row>
    <row r="79" spans="1:6" ht="30.75" customHeight="1">
      <c r="A79" s="1" t="s">
        <v>6</v>
      </c>
      <c r="B79" s="1" t="s">
        <v>480</v>
      </c>
      <c r="C79" s="1" t="str">
        <f>TEXT("F17001004021","00000")</f>
        <v>F17001004021</v>
      </c>
      <c r="D79" s="1" t="s">
        <v>566</v>
      </c>
      <c r="E79" s="1">
        <v>7381456428</v>
      </c>
      <c r="F79" s="1">
        <v>596</v>
      </c>
    </row>
    <row r="80" spans="1:6" ht="30.75" customHeight="1">
      <c r="A80" s="1" t="s">
        <v>6</v>
      </c>
      <c r="B80" s="1" t="s">
        <v>480</v>
      </c>
      <c r="C80" s="1" t="str">
        <f>TEXT("F17001004080","00000")</f>
        <v>F17001004080</v>
      </c>
      <c r="D80" s="1" t="s">
        <v>567</v>
      </c>
      <c r="E80" s="1">
        <v>9583285434</v>
      </c>
      <c r="F80" s="1">
        <v>596</v>
      </c>
    </row>
    <row r="81" spans="1:6" ht="30.75" customHeight="1">
      <c r="A81" s="1" t="s">
        <v>39</v>
      </c>
      <c r="B81" s="1" t="s">
        <v>480</v>
      </c>
      <c r="C81" s="1" t="str">
        <f>TEXT("F17070004051","00000")</f>
        <v>F17070004051</v>
      </c>
      <c r="D81" s="1" t="s">
        <v>568</v>
      </c>
      <c r="E81" s="1">
        <v>8093326208</v>
      </c>
      <c r="F81" s="1">
        <v>596</v>
      </c>
    </row>
    <row r="82" spans="1:6" ht="30.75" customHeight="1">
      <c r="A82" s="1" t="s">
        <v>49</v>
      </c>
      <c r="B82" s="1" t="s">
        <v>480</v>
      </c>
      <c r="C82" s="1" t="str">
        <f>TEXT("L18091004002","00000")</f>
        <v>L18091004002</v>
      </c>
      <c r="D82" s="1" t="s">
        <v>569</v>
      </c>
      <c r="E82" s="1">
        <v>8456052302</v>
      </c>
      <c r="F82" s="1">
        <v>596</v>
      </c>
    </row>
    <row r="83" spans="1:6" ht="30.75" customHeight="1">
      <c r="A83" s="1" t="s">
        <v>198</v>
      </c>
      <c r="B83" s="1" t="s">
        <v>480</v>
      </c>
      <c r="C83" s="1" t="str">
        <f>TEXT("F17008004040","00000")</f>
        <v>F17008004040</v>
      </c>
      <c r="D83" s="1" t="s">
        <v>570</v>
      </c>
      <c r="E83" s="1">
        <v>9078126252</v>
      </c>
      <c r="F83" s="1">
        <v>595</v>
      </c>
    </row>
    <row r="84" spans="1:6" ht="30.75" customHeight="1">
      <c r="A84" s="1" t="s">
        <v>72</v>
      </c>
      <c r="B84" s="1" t="s">
        <v>480</v>
      </c>
      <c r="C84" s="1" t="str">
        <f>TEXT("F17024004090","00000")</f>
        <v>F17024004090</v>
      </c>
      <c r="D84" s="1" t="s">
        <v>571</v>
      </c>
      <c r="E84" s="1">
        <v>8372089556</v>
      </c>
      <c r="F84" s="1">
        <v>595</v>
      </c>
    </row>
    <row r="85" spans="1:6" ht="30.75" customHeight="1">
      <c r="A85" s="1" t="s">
        <v>242</v>
      </c>
      <c r="B85" s="1" t="s">
        <v>480</v>
      </c>
      <c r="C85" s="1" t="str">
        <f>TEXT("F17152004005","00000")</f>
        <v>F17152004005</v>
      </c>
      <c r="D85" s="1" t="s">
        <v>572</v>
      </c>
      <c r="E85" s="1">
        <v>8249142953</v>
      </c>
      <c r="F85" s="1">
        <v>594</v>
      </c>
    </row>
    <row r="86" spans="1:6" ht="30.75" customHeight="1">
      <c r="A86" s="1" t="s">
        <v>151</v>
      </c>
      <c r="B86" s="1" t="s">
        <v>480</v>
      </c>
      <c r="C86" s="1" t="str">
        <f>TEXT("L18014004004","00000")</f>
        <v>L18014004004</v>
      </c>
      <c r="D86" s="1" t="s">
        <v>573</v>
      </c>
      <c r="E86" s="1">
        <v>9078846455</v>
      </c>
      <c r="F86" s="1">
        <v>594</v>
      </c>
    </row>
    <row r="87" spans="1:6" ht="30.75" customHeight="1">
      <c r="A87" s="1" t="s">
        <v>6</v>
      </c>
      <c r="B87" s="1" t="s">
        <v>480</v>
      </c>
      <c r="C87" s="1" t="str">
        <f>TEXT("F17001004019","00000")</f>
        <v>F17001004019</v>
      </c>
      <c r="D87" s="1" t="s">
        <v>574</v>
      </c>
      <c r="E87" s="1">
        <v>9861345715</v>
      </c>
      <c r="F87" s="1">
        <v>593</v>
      </c>
    </row>
    <row r="88" spans="1:6" ht="30.75" customHeight="1">
      <c r="A88" s="1" t="s">
        <v>494</v>
      </c>
      <c r="B88" s="1" t="s">
        <v>480</v>
      </c>
      <c r="C88" s="1" t="str">
        <f>TEXT("F17016004003","00000")</f>
        <v>F17016004003</v>
      </c>
      <c r="D88" s="1" t="s">
        <v>575</v>
      </c>
      <c r="E88" s="1">
        <v>7504732402</v>
      </c>
      <c r="F88" s="1">
        <v>593</v>
      </c>
    </row>
    <row r="89" spans="1:6" ht="30.75" customHeight="1">
      <c r="A89" s="1" t="s">
        <v>74</v>
      </c>
      <c r="B89" s="1" t="s">
        <v>480</v>
      </c>
      <c r="C89" s="1" t="str">
        <f>TEXT("F17018004106","00000")</f>
        <v>F17018004106</v>
      </c>
      <c r="D89" s="1" t="s">
        <v>576</v>
      </c>
      <c r="E89" s="1">
        <v>7077099838</v>
      </c>
      <c r="F89" s="1">
        <v>593</v>
      </c>
    </row>
    <row r="90" spans="1:6" ht="30.75" customHeight="1">
      <c r="A90" s="1" t="s">
        <v>35</v>
      </c>
      <c r="B90" s="1" t="s">
        <v>480</v>
      </c>
      <c r="C90" s="1" t="str">
        <f>TEXT("F17021004062","00000")</f>
        <v>F17021004062</v>
      </c>
      <c r="D90" s="1" t="s">
        <v>577</v>
      </c>
      <c r="E90" s="1">
        <v>9861511956</v>
      </c>
      <c r="F90" s="1">
        <v>593</v>
      </c>
    </row>
    <row r="91" spans="1:6" ht="30.75" customHeight="1">
      <c r="A91" s="1" t="s">
        <v>49</v>
      </c>
      <c r="B91" s="1" t="s">
        <v>480</v>
      </c>
      <c r="C91" s="1" t="str">
        <f>TEXT("F17091004026","00000")</f>
        <v>F17091004026</v>
      </c>
      <c r="D91" s="1" t="s">
        <v>578</v>
      </c>
      <c r="E91" s="1">
        <v>7873723166</v>
      </c>
      <c r="F91" s="1">
        <v>593</v>
      </c>
    </row>
    <row r="92" spans="1:6" ht="30.75" customHeight="1">
      <c r="A92" s="1" t="s">
        <v>579</v>
      </c>
      <c r="B92" s="1" t="s">
        <v>480</v>
      </c>
      <c r="C92" s="1" t="str">
        <f>TEXT("F17095004074","00000")</f>
        <v>F17095004074</v>
      </c>
      <c r="D92" s="1" t="s">
        <v>580</v>
      </c>
      <c r="E92" s="1">
        <v>9090952374</v>
      </c>
      <c r="F92" s="1">
        <v>593</v>
      </c>
    </row>
    <row r="93" spans="1:6" ht="30.75" customHeight="1">
      <c r="A93" s="1" t="s">
        <v>60</v>
      </c>
      <c r="B93" s="1" t="s">
        <v>480</v>
      </c>
      <c r="C93" s="1" t="str">
        <f>TEXT("F17111001014","00000")</f>
        <v>F17111001014</v>
      </c>
      <c r="D93" s="1" t="s">
        <v>581</v>
      </c>
      <c r="E93" s="1">
        <v>7750987909</v>
      </c>
      <c r="F93" s="1">
        <v>593</v>
      </c>
    </row>
    <row r="94" spans="1:6" ht="30.75" customHeight="1">
      <c r="A94" s="1" t="s">
        <v>365</v>
      </c>
      <c r="B94" s="1" t="s">
        <v>480</v>
      </c>
      <c r="C94" s="1" t="str">
        <f>TEXT("F17039004118","00000")</f>
        <v>F17039004118</v>
      </c>
      <c r="D94" s="1" t="s">
        <v>582</v>
      </c>
      <c r="E94" s="1">
        <v>7873917562</v>
      </c>
      <c r="F94" s="1">
        <v>592</v>
      </c>
    </row>
    <row r="95" spans="1:6" ht="30.75" customHeight="1">
      <c r="A95" s="1" t="s">
        <v>115</v>
      </c>
      <c r="B95" s="1" t="s">
        <v>480</v>
      </c>
      <c r="C95" s="1" t="str">
        <f>TEXT("F17049004078","00000")</f>
        <v>F17049004078</v>
      </c>
      <c r="D95" s="1" t="s">
        <v>583</v>
      </c>
      <c r="E95" s="1">
        <v>9777476035</v>
      </c>
      <c r="F95" s="1">
        <v>592</v>
      </c>
    </row>
    <row r="96" spans="1:6" ht="30.75" customHeight="1">
      <c r="A96" s="1" t="s">
        <v>6</v>
      </c>
      <c r="B96" s="1" t="s">
        <v>480</v>
      </c>
      <c r="C96" s="1" t="str">
        <f>TEXT("L18001004017","00000")</f>
        <v>L18001004017</v>
      </c>
      <c r="D96" s="1" t="s">
        <v>584</v>
      </c>
      <c r="E96" s="1">
        <v>9668043536</v>
      </c>
      <c r="F96" s="1">
        <v>592</v>
      </c>
    </row>
    <row r="97" spans="1:6" ht="30.75" customHeight="1">
      <c r="A97" s="1" t="s">
        <v>113</v>
      </c>
      <c r="B97" s="1" t="s">
        <v>480</v>
      </c>
      <c r="C97" s="1" t="str">
        <f>TEXT("F17019004044","00000")</f>
        <v>F17019004044</v>
      </c>
      <c r="D97" s="1" t="s">
        <v>585</v>
      </c>
      <c r="E97" s="1">
        <v>7005393580</v>
      </c>
      <c r="F97" s="1">
        <v>591</v>
      </c>
    </row>
    <row r="98" spans="1:6" ht="30.75" customHeight="1">
      <c r="A98" s="1" t="s">
        <v>201</v>
      </c>
      <c r="B98" s="1" t="s">
        <v>480</v>
      </c>
      <c r="C98" s="1" t="str">
        <f>TEXT("F17032004112","00000")</f>
        <v>F17032004112</v>
      </c>
      <c r="D98" s="1" t="s">
        <v>586</v>
      </c>
      <c r="E98" s="1">
        <v>9777808060</v>
      </c>
      <c r="F98" s="1">
        <v>591</v>
      </c>
    </row>
    <row r="99" spans="1:6" ht="30.75" customHeight="1">
      <c r="A99" s="1" t="s">
        <v>301</v>
      </c>
      <c r="B99" s="1" t="s">
        <v>480</v>
      </c>
      <c r="C99" s="1" t="str">
        <f>TEXT("F17069004154","00000")</f>
        <v>F17069004154</v>
      </c>
      <c r="D99" s="1" t="s">
        <v>587</v>
      </c>
      <c r="E99" s="1">
        <v>9078054563</v>
      </c>
      <c r="F99" s="1">
        <v>590</v>
      </c>
    </row>
    <row r="100" spans="1:6" ht="30.75" customHeight="1">
      <c r="A100" s="1" t="s">
        <v>6</v>
      </c>
      <c r="B100" s="1" t="s">
        <v>480</v>
      </c>
      <c r="C100" s="1" t="str">
        <f>TEXT("F17001004098","00000")</f>
        <v>F17001004098</v>
      </c>
      <c r="D100" s="1" t="s">
        <v>588</v>
      </c>
      <c r="E100" s="1">
        <v>9124470735</v>
      </c>
      <c r="F100" s="1">
        <v>589</v>
      </c>
    </row>
    <row r="101" spans="1:6" ht="30.75" customHeight="1">
      <c r="A101" s="1" t="s">
        <v>53</v>
      </c>
      <c r="B101" s="1" t="s">
        <v>480</v>
      </c>
      <c r="C101" s="1" t="str">
        <f>TEXT("F17002007003","00000")</f>
        <v>F17002007003</v>
      </c>
      <c r="D101" s="1" t="s">
        <v>589</v>
      </c>
      <c r="E101" s="1">
        <v>8327777825</v>
      </c>
      <c r="F101" s="1">
        <v>589</v>
      </c>
    </row>
    <row r="102" spans="1:6" ht="30.75" customHeight="1">
      <c r="A102" s="1" t="s">
        <v>74</v>
      </c>
      <c r="B102" s="1" t="s">
        <v>480</v>
      </c>
      <c r="C102" s="1" t="str">
        <f>TEXT("F17018004034","00000")</f>
        <v>F17018004034</v>
      </c>
      <c r="D102" s="1" t="s">
        <v>590</v>
      </c>
      <c r="E102" s="1">
        <v>9507700162</v>
      </c>
      <c r="F102" s="1">
        <v>589</v>
      </c>
    </row>
    <row r="103" spans="1:6" ht="30.75" customHeight="1">
      <c r="A103" s="1" t="s">
        <v>35</v>
      </c>
      <c r="B103" s="1" t="s">
        <v>480</v>
      </c>
      <c r="C103" s="1" t="str">
        <f>TEXT("F17021004116","00000")</f>
        <v>F17021004116</v>
      </c>
      <c r="D103" s="1" t="s">
        <v>591</v>
      </c>
      <c r="E103" s="1">
        <v>9748878250</v>
      </c>
      <c r="F103" s="1">
        <v>589</v>
      </c>
    </row>
    <row r="104" spans="1:6" ht="30.75" customHeight="1">
      <c r="A104" s="1" t="s">
        <v>592</v>
      </c>
      <c r="B104" s="1" t="s">
        <v>480</v>
      </c>
      <c r="C104" s="1" t="str">
        <f>TEXT("L18065004022","00000")</f>
        <v>L18065004022</v>
      </c>
      <c r="D104" s="1" t="s">
        <v>593</v>
      </c>
      <c r="E104" s="1">
        <v>7064565210</v>
      </c>
      <c r="F104" s="1">
        <v>589</v>
      </c>
    </row>
    <row r="105" spans="1:6" ht="30.75" customHeight="1">
      <c r="A105" s="1" t="s">
        <v>338</v>
      </c>
      <c r="B105" s="1" t="s">
        <v>480</v>
      </c>
      <c r="C105" s="1" t="str">
        <f>TEXT("L18093004003","00000")</f>
        <v>L18093004003</v>
      </c>
      <c r="D105" s="1" t="s">
        <v>594</v>
      </c>
      <c r="E105" s="1">
        <v>7437968527</v>
      </c>
      <c r="F105" s="1">
        <v>589</v>
      </c>
    </row>
    <row r="106" spans="1:6" ht="30.75" customHeight="1">
      <c r="A106" s="1" t="s">
        <v>231</v>
      </c>
      <c r="B106" s="1" t="s">
        <v>480</v>
      </c>
      <c r="C106" s="1" t="str">
        <f>TEXT("F17057004080","00000")</f>
        <v>F17057004080</v>
      </c>
      <c r="D106" s="1" t="s">
        <v>595</v>
      </c>
      <c r="E106" s="1">
        <v>7809761011</v>
      </c>
      <c r="F106" s="1">
        <v>588</v>
      </c>
    </row>
    <row r="107" spans="1:6" ht="30.75" customHeight="1">
      <c r="A107" s="1" t="s">
        <v>130</v>
      </c>
      <c r="B107" s="1" t="s">
        <v>480</v>
      </c>
      <c r="C107" s="1" t="str">
        <f>TEXT("F17078004075","00000")</f>
        <v>F17078004075</v>
      </c>
      <c r="D107" s="1" t="s">
        <v>596</v>
      </c>
      <c r="E107" s="1">
        <v>9861874410</v>
      </c>
      <c r="F107" s="1">
        <v>588</v>
      </c>
    </row>
    <row r="108" spans="1:6" ht="30.75" customHeight="1">
      <c r="A108" s="1" t="s">
        <v>524</v>
      </c>
      <c r="B108" s="1" t="s">
        <v>480</v>
      </c>
      <c r="C108" s="1" t="str">
        <f>TEXT("F17066004084","00000")</f>
        <v>F17066004084</v>
      </c>
      <c r="D108" s="1" t="s">
        <v>597</v>
      </c>
      <c r="E108" s="1">
        <v>7008491775</v>
      </c>
      <c r="F108" s="1">
        <v>587</v>
      </c>
    </row>
    <row r="109" spans="1:6" ht="30.75" customHeight="1">
      <c r="A109" s="1" t="s">
        <v>301</v>
      </c>
      <c r="B109" s="1" t="s">
        <v>480</v>
      </c>
      <c r="C109" s="1" t="str">
        <f>TEXT("F17069004134","00000")</f>
        <v>F17069004134</v>
      </c>
      <c r="D109" s="1" t="s">
        <v>598</v>
      </c>
      <c r="E109" s="1">
        <v>9438748527</v>
      </c>
      <c r="F109" s="1">
        <v>587</v>
      </c>
    </row>
    <row r="110" spans="1:6" ht="30.75" customHeight="1">
      <c r="A110" s="1" t="s">
        <v>49</v>
      </c>
      <c r="B110" s="1" t="s">
        <v>480</v>
      </c>
      <c r="C110" s="1" t="str">
        <f>TEXT("F17091004065","00000")</f>
        <v>F17091004065</v>
      </c>
      <c r="D110" s="1" t="s">
        <v>599</v>
      </c>
      <c r="E110" s="1">
        <v>7504325964</v>
      </c>
      <c r="F110" s="1">
        <v>587</v>
      </c>
    </row>
    <row r="111" spans="1:6" ht="30.75" customHeight="1">
      <c r="A111" s="1" t="s">
        <v>60</v>
      </c>
      <c r="B111" s="1" t="s">
        <v>480</v>
      </c>
      <c r="C111" s="1" t="str">
        <f>TEXT("F17111004018","00000")</f>
        <v>F17111004018</v>
      </c>
      <c r="D111" s="1" t="s">
        <v>600</v>
      </c>
      <c r="E111" s="1">
        <v>7064307298</v>
      </c>
      <c r="F111" s="1">
        <v>587</v>
      </c>
    </row>
    <row r="112" spans="1:6" ht="30.75" customHeight="1">
      <c r="A112" s="1" t="s">
        <v>601</v>
      </c>
      <c r="B112" s="1" t="s">
        <v>480</v>
      </c>
      <c r="C112" s="1" t="str">
        <f>TEXT("F17140004061","00000")</f>
        <v>F17140004061</v>
      </c>
      <c r="D112" s="1" t="s">
        <v>602</v>
      </c>
      <c r="E112" s="1">
        <v>7008852695</v>
      </c>
      <c r="F112" s="1">
        <v>587</v>
      </c>
    </row>
    <row r="113" spans="1:6" ht="30.75" customHeight="1">
      <c r="A113" s="1" t="s">
        <v>324</v>
      </c>
      <c r="B113" s="1" t="s">
        <v>480</v>
      </c>
      <c r="C113" s="1" t="str">
        <f>TEXT("F17141004036","00000")</f>
        <v>F17141004036</v>
      </c>
      <c r="D113" s="1" t="s">
        <v>603</v>
      </c>
      <c r="E113" s="1">
        <v>9132909680</v>
      </c>
      <c r="F113" s="1">
        <v>587</v>
      </c>
    </row>
    <row r="114" spans="1:6" ht="30.75" customHeight="1">
      <c r="A114" s="1" t="s">
        <v>401</v>
      </c>
      <c r="B114" s="1" t="s">
        <v>480</v>
      </c>
      <c r="C114" s="1" t="str">
        <f>TEXT("L18088004008","00000")</f>
        <v>L18088004008</v>
      </c>
      <c r="D114" s="1" t="s">
        <v>604</v>
      </c>
      <c r="E114" s="1">
        <v>8651675747</v>
      </c>
      <c r="F114" s="1">
        <v>587</v>
      </c>
    </row>
    <row r="115" spans="1:6" ht="30.75" customHeight="1">
      <c r="A115" s="1" t="s">
        <v>28</v>
      </c>
      <c r="B115" s="1" t="s">
        <v>480</v>
      </c>
      <c r="C115" s="1" t="str">
        <f>TEXT("F17013004004","00000")</f>
        <v>F17013004004</v>
      </c>
      <c r="D115" s="1" t="s">
        <v>605</v>
      </c>
      <c r="E115" s="1">
        <v>9861238390</v>
      </c>
      <c r="F115" s="1">
        <v>586</v>
      </c>
    </row>
    <row r="116" spans="1:6" ht="30.75" customHeight="1">
      <c r="A116" s="1" t="s">
        <v>74</v>
      </c>
      <c r="B116" s="1" t="s">
        <v>480</v>
      </c>
      <c r="C116" s="1" t="str">
        <f>TEXT("F17018004017","00000")</f>
        <v>F17018004017</v>
      </c>
      <c r="D116" s="1" t="s">
        <v>606</v>
      </c>
      <c r="E116" s="1">
        <v>8658918768</v>
      </c>
      <c r="F116" s="1">
        <v>586</v>
      </c>
    </row>
    <row r="117" spans="1:6" ht="30.75" customHeight="1">
      <c r="A117" s="1" t="s">
        <v>72</v>
      </c>
      <c r="B117" s="1" t="s">
        <v>480</v>
      </c>
      <c r="C117" s="1" t="str">
        <f>TEXT("F17024004031","00000")</f>
        <v>F17024004031</v>
      </c>
      <c r="D117" s="1" t="s">
        <v>607</v>
      </c>
      <c r="E117" s="1">
        <v>8908729526</v>
      </c>
      <c r="F117" s="1">
        <v>586</v>
      </c>
    </row>
    <row r="118" spans="1:6" ht="30.75" customHeight="1">
      <c r="A118" s="1" t="s">
        <v>49</v>
      </c>
      <c r="B118" s="1" t="s">
        <v>480</v>
      </c>
      <c r="C118" s="1" t="str">
        <f>TEXT("F17091004005","00000")</f>
        <v>F17091004005</v>
      </c>
      <c r="D118" s="1" t="s">
        <v>608</v>
      </c>
      <c r="E118" s="1">
        <v>9937204947</v>
      </c>
      <c r="F118" s="1">
        <v>586</v>
      </c>
    </row>
    <row r="119" spans="1:6" ht="30.75" customHeight="1">
      <c r="A119" s="1" t="s">
        <v>49</v>
      </c>
      <c r="B119" s="1" t="s">
        <v>480</v>
      </c>
      <c r="C119" s="1" t="str">
        <f>TEXT("F17091004010","00000")</f>
        <v>F17091004010</v>
      </c>
      <c r="D119" s="1" t="s">
        <v>609</v>
      </c>
      <c r="E119" s="1">
        <v>8349077322</v>
      </c>
      <c r="F119" s="1">
        <v>586</v>
      </c>
    </row>
    <row r="120" spans="1:6" ht="30.75" customHeight="1">
      <c r="A120" s="1" t="s">
        <v>559</v>
      </c>
      <c r="B120" s="1" t="s">
        <v>480</v>
      </c>
      <c r="C120" s="1" t="str">
        <f>TEXT("F17163004026","00000")</f>
        <v>F17163004026</v>
      </c>
      <c r="D120" s="1" t="s">
        <v>610</v>
      </c>
      <c r="E120" s="1">
        <v>7258009224</v>
      </c>
      <c r="F120" s="1">
        <v>586</v>
      </c>
    </row>
    <row r="121" spans="1:6" ht="30.75" customHeight="1">
      <c r="A121" s="1" t="s">
        <v>49</v>
      </c>
      <c r="B121" s="1" t="s">
        <v>480</v>
      </c>
      <c r="C121" s="1" t="str">
        <f>TEXT("L18091004062","00000")</f>
        <v>L18091004062</v>
      </c>
      <c r="D121" s="1" t="s">
        <v>611</v>
      </c>
      <c r="E121" s="1">
        <v>7537882021</v>
      </c>
      <c r="F121" s="1">
        <v>586</v>
      </c>
    </row>
    <row r="122" spans="1:6" ht="30.75" customHeight="1">
      <c r="A122" s="1" t="s">
        <v>56</v>
      </c>
      <c r="B122" s="1" t="s">
        <v>480</v>
      </c>
      <c r="C122" s="1" t="str">
        <f>TEXT("F17005004078","00000")</f>
        <v>F17005004078</v>
      </c>
      <c r="D122" s="1" t="s">
        <v>612</v>
      </c>
      <c r="E122" s="1">
        <v>7609862597</v>
      </c>
      <c r="F122" s="1">
        <v>585</v>
      </c>
    </row>
    <row r="123" spans="1:6" ht="30.75" customHeight="1">
      <c r="A123" s="1" t="s">
        <v>37</v>
      </c>
      <c r="B123" s="1" t="s">
        <v>480</v>
      </c>
      <c r="C123" s="1" t="str">
        <f>TEXT("F17007004017","00000")</f>
        <v>F17007004017</v>
      </c>
      <c r="D123" s="1" t="s">
        <v>613</v>
      </c>
      <c r="E123" s="1">
        <v>8114821401</v>
      </c>
      <c r="F123" s="1">
        <v>585</v>
      </c>
    </row>
    <row r="124" spans="1:6" ht="30.75" customHeight="1">
      <c r="A124" s="1" t="s">
        <v>99</v>
      </c>
      <c r="B124" s="1" t="s">
        <v>480</v>
      </c>
      <c r="C124" s="1" t="str">
        <f>TEXT("L18026004008","00000")</f>
        <v>L18026004008</v>
      </c>
      <c r="D124" s="1" t="s">
        <v>614</v>
      </c>
      <c r="E124" s="1">
        <v>8908914211</v>
      </c>
      <c r="F124" s="1">
        <v>585</v>
      </c>
    </row>
    <row r="125" spans="1:6" ht="30.75" customHeight="1">
      <c r="A125" s="1" t="s">
        <v>6</v>
      </c>
      <c r="B125" s="1" t="s">
        <v>480</v>
      </c>
      <c r="C125" s="1" t="str">
        <f>TEXT("F17001004119","00000")</f>
        <v>F17001004119</v>
      </c>
      <c r="D125" s="1" t="s">
        <v>615</v>
      </c>
      <c r="E125" s="1">
        <v>7327094863</v>
      </c>
      <c r="F125" s="1">
        <v>584</v>
      </c>
    </row>
    <row r="126" spans="1:6" ht="30.75" customHeight="1">
      <c r="A126" s="1" t="s">
        <v>198</v>
      </c>
      <c r="B126" s="1" t="s">
        <v>480</v>
      </c>
      <c r="C126" s="1" t="str">
        <f>TEXT("F17008004054","00000")</f>
        <v>F17008004054</v>
      </c>
      <c r="D126" s="1" t="s">
        <v>616</v>
      </c>
      <c r="E126" s="1">
        <v>8763990847</v>
      </c>
      <c r="F126" s="1">
        <v>584</v>
      </c>
    </row>
    <row r="127" spans="1:6" ht="30.75" customHeight="1">
      <c r="A127" s="1" t="s">
        <v>109</v>
      </c>
      <c r="B127" s="1" t="s">
        <v>480</v>
      </c>
      <c r="C127" s="1" t="str">
        <f>TEXT("F17009004018","00000")</f>
        <v>F17009004018</v>
      </c>
      <c r="D127" s="1" t="s">
        <v>617</v>
      </c>
      <c r="E127" s="1">
        <v>8002546143</v>
      </c>
      <c r="F127" s="1">
        <v>584</v>
      </c>
    </row>
    <row r="128" spans="1:6" ht="30.75" customHeight="1">
      <c r="A128" s="1" t="s">
        <v>28</v>
      </c>
      <c r="B128" s="1" t="s">
        <v>480</v>
      </c>
      <c r="C128" s="1" t="str">
        <f>TEXT("F17013004084","00000")</f>
        <v>F17013004084</v>
      </c>
      <c r="D128" s="1" t="s">
        <v>618</v>
      </c>
      <c r="E128" s="1">
        <v>7504101288</v>
      </c>
      <c r="F128" s="1">
        <v>584</v>
      </c>
    </row>
    <row r="129" spans="1:6" ht="30.75" customHeight="1">
      <c r="A129" s="1" t="s">
        <v>186</v>
      </c>
      <c r="B129" s="1" t="s">
        <v>480</v>
      </c>
      <c r="C129" s="1" t="str">
        <f>TEXT("F17061004060","00000")</f>
        <v>F17061004060</v>
      </c>
      <c r="D129" s="1" t="s">
        <v>619</v>
      </c>
      <c r="E129" s="1">
        <v>9437383020</v>
      </c>
      <c r="F129" s="1">
        <v>584</v>
      </c>
    </row>
    <row r="130" spans="1:6" ht="30.75" customHeight="1">
      <c r="A130" s="1" t="s">
        <v>124</v>
      </c>
      <c r="B130" s="1" t="s">
        <v>480</v>
      </c>
      <c r="C130" s="1" t="str">
        <f>TEXT("F17075004065","00000")</f>
        <v>F17075004065</v>
      </c>
      <c r="D130" s="1" t="s">
        <v>620</v>
      </c>
      <c r="E130" s="1">
        <v>9337464735</v>
      </c>
      <c r="F130" s="1">
        <v>584</v>
      </c>
    </row>
    <row r="131" spans="1:6" ht="30.75" customHeight="1">
      <c r="A131" s="1" t="s">
        <v>49</v>
      </c>
      <c r="B131" s="1" t="s">
        <v>480</v>
      </c>
      <c r="C131" s="1" t="str">
        <f>TEXT("F17091004027","00000")</f>
        <v>F17091004027</v>
      </c>
      <c r="D131" s="1" t="s">
        <v>621</v>
      </c>
      <c r="E131" s="1">
        <v>9114469854</v>
      </c>
      <c r="F131" s="1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3rd AEI</vt:lpstr>
      <vt:lpstr>3rd Auto</vt:lpstr>
      <vt:lpstr>3rd Chem</vt:lpstr>
      <vt:lpstr>3rd Civil</vt:lpstr>
      <vt:lpstr>3rd CSE</vt:lpstr>
      <vt:lpstr>3rd Elect</vt:lpstr>
      <vt:lpstr>3rd ETC</vt:lpstr>
      <vt:lpstr>3rd IT</vt:lpstr>
      <vt:lpstr>3rd Mech</vt:lpstr>
      <vt:lpstr>3rd MET</vt:lpstr>
      <vt:lpstr>3rd Mining</vt:lpstr>
      <vt:lpstr>3rd MOM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CUTTACK</cp:lastModifiedBy>
  <dcterms:created xsi:type="dcterms:W3CDTF">2019-08-28T07:16:36Z</dcterms:created>
  <dcterms:modified xsi:type="dcterms:W3CDTF">2019-08-28T08:22:35Z</dcterms:modified>
</cp:coreProperties>
</file>