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4295" windowHeight="4635" activeTab="1"/>
  </bookViews>
  <sheets>
    <sheet name="5th AEI" sheetId="1" r:id="rId1"/>
    <sheet name="5th Auto" sheetId="2" r:id="rId2"/>
    <sheet name="5th Chem" sheetId="3" r:id="rId3"/>
    <sheet name="5th Civil" sheetId="4" r:id="rId4"/>
    <sheet name="5th CSE" sheetId="5" r:id="rId5"/>
    <sheet name="5th Elect" sheetId="6" r:id="rId6"/>
    <sheet name="5th ETC" sheetId="7" r:id="rId7"/>
    <sheet name="5th IT" sheetId="8" r:id="rId8"/>
    <sheet name="5th Mech" sheetId="9" r:id="rId9"/>
    <sheet name="5th MET" sheetId="10" r:id="rId10"/>
    <sheet name="5th Mining" sheetId="11" r:id="rId11"/>
    <sheet name="5th MOM" sheetId="12" r:id="rId12"/>
  </sheets>
  <calcPr calcId="124519"/>
</workbook>
</file>

<file path=xl/calcChain.xml><?xml version="1.0" encoding="utf-8"?>
<calcChain xmlns="http://schemas.openxmlformats.org/spreadsheetml/2006/main">
  <c r="C2" i="12"/>
  <c r="C3"/>
  <c r="C4"/>
  <c r="C5"/>
  <c r="C6"/>
  <c r="C7"/>
  <c r="C2" i="11"/>
  <c r="C3"/>
  <c r="C4"/>
  <c r="C5"/>
  <c r="C6"/>
  <c r="C7"/>
  <c r="C8"/>
  <c r="C9"/>
  <c r="C10"/>
  <c r="C11"/>
  <c r="C2" i="10"/>
  <c r="C3"/>
  <c r="C4"/>
  <c r="C5"/>
  <c r="C6"/>
  <c r="C7"/>
  <c r="C8"/>
  <c r="C9"/>
  <c r="C10"/>
  <c r="C11"/>
  <c r="C2" i="9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2" i="8"/>
  <c r="C3"/>
  <c r="C4"/>
  <c r="C5"/>
  <c r="C6"/>
  <c r="C7"/>
  <c r="C8"/>
  <c r="C9"/>
  <c r="C10"/>
  <c r="C11"/>
  <c r="C2" i="7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2" i="6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2" i="5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2" i="4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2" i="3"/>
  <c r="C3"/>
  <c r="C4"/>
  <c r="C5"/>
  <c r="C6"/>
  <c r="C2" i="2"/>
  <c r="C3"/>
  <c r="C4"/>
  <c r="C5"/>
  <c r="C6"/>
  <c r="C2" i="1"/>
  <c r="C3"/>
  <c r="C4"/>
  <c r="C5"/>
  <c r="C6"/>
  <c r="C7"/>
  <c r="C8"/>
  <c r="C9"/>
  <c r="C10"/>
  <c r="C11"/>
  <c r="C12"/>
  <c r="C13"/>
</calcChain>
</file>

<file path=xl/sharedStrings.xml><?xml version="1.0" encoding="utf-8"?>
<sst xmlns="http://schemas.openxmlformats.org/spreadsheetml/2006/main" count="1714" uniqueCount="648">
  <si>
    <t>Name Of the institute</t>
  </si>
  <si>
    <t>Branch</t>
  </si>
  <si>
    <t>Registration Number</t>
  </si>
  <si>
    <t>Name Of the student</t>
  </si>
  <si>
    <t>Mobile Number</t>
  </si>
  <si>
    <t>Mark</t>
  </si>
  <si>
    <t>Bhubanananda Orissa School of Engineering, Cuttack</t>
  </si>
  <si>
    <t>Applied Electronics &amp; Instrumentation Engg</t>
  </si>
  <si>
    <t>SWASTIK KHUNTIA</t>
  </si>
  <si>
    <t>ABINASH JENA</t>
  </si>
  <si>
    <t>CHINMAYA KHANDUAL</t>
  </si>
  <si>
    <t>Hi-Tech Institute of Information Technology, Jeypore</t>
  </si>
  <si>
    <t>JAYANTI BHATRA</t>
  </si>
  <si>
    <t>KSHIRABDI TANAYA MOHANTY</t>
  </si>
  <si>
    <t>LISA JENA</t>
  </si>
  <si>
    <t>SWEETA SINGH</t>
  </si>
  <si>
    <t>JYOTI PRASAD NAIK</t>
  </si>
  <si>
    <t>JUGAL KISHORE PRADHAN</t>
  </si>
  <si>
    <t>STAYED ADNAN ALI</t>
  </si>
  <si>
    <t>BALABHADRA BAKA</t>
  </si>
  <si>
    <t>TAMARAPALLI PAWAN KALYAN</t>
  </si>
  <si>
    <t>Automobile Engineering</t>
  </si>
  <si>
    <t>LALATENDU MOHARANA</t>
  </si>
  <si>
    <t>KAMALA LOCHAN NAYAK</t>
  </si>
  <si>
    <t>SAYAN KUMAR MOHANTY</t>
  </si>
  <si>
    <t>MOHAMMED MUSTAKIM</t>
  </si>
  <si>
    <t>Mayurbhanj School of Engineering, Baripada</t>
  </si>
  <si>
    <t>ANPA HEMBRAM</t>
  </si>
  <si>
    <t>Utkalmani Gopabandhu Institute of Engineering, Rourkela</t>
  </si>
  <si>
    <t>Chemical Engineering</t>
  </si>
  <si>
    <t>DEBASHISH MOHANTY</t>
  </si>
  <si>
    <t>SANDEEP SAHOO</t>
  </si>
  <si>
    <t>BABLOO TIWARI</t>
  </si>
  <si>
    <t>SARASWATI KHADIA</t>
  </si>
  <si>
    <t>SHANTANU KUMAR BINDHANI</t>
  </si>
  <si>
    <t>Orissa School of Mining Engineering, Keonjhar</t>
  </si>
  <si>
    <t>Civil Engineering</t>
  </si>
  <si>
    <t>RACHANA PRIYADARSHINI</t>
  </si>
  <si>
    <t>SATYABRATA SAHOO</t>
  </si>
  <si>
    <t>SKDAV Government Polytechnic, Rourkela</t>
  </si>
  <si>
    <t>RAGINI KUMARI SAH</t>
  </si>
  <si>
    <t>UIET, Rathipur, Bhubaneswar</t>
  </si>
  <si>
    <t>BANITA BEHERA</t>
  </si>
  <si>
    <t>Government Polytechnic, Bhubaneswar</t>
  </si>
  <si>
    <t>ANKITA PRADHAN</t>
  </si>
  <si>
    <t>GOVT. POLYTECHNIC, BALASORE</t>
  </si>
  <si>
    <t>SARBAMSAHA PATTANAYAK</t>
  </si>
  <si>
    <t>GOVERNMENT POLYTECHNIC, MALKANAGIRI</t>
  </si>
  <si>
    <t>MD SADDAM HUSSAIN</t>
  </si>
  <si>
    <t>Berhampur School of Engineering &amp; Technology, Berhampur</t>
  </si>
  <si>
    <t>SWARUP CHAND ANAND</t>
  </si>
  <si>
    <t>SUNIL KUMAR BASTIA</t>
  </si>
  <si>
    <t>DURLABHA SINGH</t>
  </si>
  <si>
    <t>Uma Charan Pattnaik Engineering School, Berhampur</t>
  </si>
  <si>
    <t>SHATABDI SHUKLA</t>
  </si>
  <si>
    <t>Ideal School of Engineering, Retang, Khurdha</t>
  </si>
  <si>
    <t>JITENDRIYA GOUDA</t>
  </si>
  <si>
    <t>DEEPALI DAS</t>
  </si>
  <si>
    <t>GOVT. POLYTECHNIC, JAJPUR</t>
  </si>
  <si>
    <t>ALOK KUMAR ROUT</t>
  </si>
  <si>
    <t>SUSHANTA MAHANTA</t>
  </si>
  <si>
    <t>Government Polytechnic, Berhampur</t>
  </si>
  <si>
    <t>M JATEEN PRASAD</t>
  </si>
  <si>
    <t>TAPAS KUMAR LENKA</t>
  </si>
  <si>
    <t>SWARNAPRIYA NAYAK</t>
  </si>
  <si>
    <t>BIPUL PRADHAN</t>
  </si>
  <si>
    <t>Utkal Gourav Madhusudan Institute of Technology, Rayagada</t>
  </si>
  <si>
    <t>SWAGAT KUMAR BISWAL</t>
  </si>
  <si>
    <t>AJAY KUMAR DAS</t>
  </si>
  <si>
    <t>NIKITA SAHOO</t>
  </si>
  <si>
    <t>PUJA NAYAK</t>
  </si>
  <si>
    <t>SOMYA RANI SAHOO</t>
  </si>
  <si>
    <t>Purna Chandra Institute of Engineering &amp; Technology, Chhendipada</t>
  </si>
  <si>
    <t>JYOTIRMAYEE BEHERA</t>
  </si>
  <si>
    <t>Indus School of Engineering, Khurda</t>
  </si>
  <si>
    <t>PRATIVA NANDA</t>
  </si>
  <si>
    <t>Government Polytechnic,Mayurbhanj</t>
  </si>
  <si>
    <t>MONALISA DAS</t>
  </si>
  <si>
    <t>PRACHISHREE OJHA</t>
  </si>
  <si>
    <t>LIPSITA PRIYA TUDU</t>
  </si>
  <si>
    <t>Nilachal Polytechnic, Bhubaneswar</t>
  </si>
  <si>
    <t>SWAGATIKA NAYAK</t>
  </si>
  <si>
    <t>BATAKRUSHNA SWAIN</t>
  </si>
  <si>
    <t>MAHIMA PURTY</t>
  </si>
  <si>
    <t>JAYASHREE NAYAK</t>
  </si>
  <si>
    <t>Balasore School of Engineering, Balasore</t>
  </si>
  <si>
    <t>JYOTI BEHERA</t>
  </si>
  <si>
    <t>TANMAY AGASTI</t>
  </si>
  <si>
    <t>GOVT. POLYTECHNIC, PURI</t>
  </si>
  <si>
    <t>ARUN KUMAR BHOI</t>
  </si>
  <si>
    <t>SUVALAXMI SAHOO</t>
  </si>
  <si>
    <t>Divine Institute of Engineering &amp; Technology, Baripada</t>
  </si>
  <si>
    <t>GEETANJALI SATPATHY</t>
  </si>
  <si>
    <t>SUBHASMITA SAHU</t>
  </si>
  <si>
    <t>BAHAMANI BHUYAN</t>
  </si>
  <si>
    <t>LIZA RANI KHILLAR</t>
  </si>
  <si>
    <t>SATYAM SETHI</t>
  </si>
  <si>
    <t>SHARMILA KHOSLA</t>
  </si>
  <si>
    <t>Bhubaneswar Polytechnic, Bhubaneswar</t>
  </si>
  <si>
    <t>PRIYANKA SONI</t>
  </si>
  <si>
    <t>LALITA GUDIA</t>
  </si>
  <si>
    <t>B.PRABODHA RANJAN PATRO</t>
  </si>
  <si>
    <t>ABINASH MAJHI</t>
  </si>
  <si>
    <t>JITENDRA NAYAK</t>
  </si>
  <si>
    <t>JYOTIRANJAN KHATEI</t>
  </si>
  <si>
    <t>ALOK KUMAR MAJHI</t>
  </si>
  <si>
    <t>Dhabaleswar Institute of Polytechnic, Athagarh</t>
  </si>
  <si>
    <t>BIBHUDATTA PATTANAIK</t>
  </si>
  <si>
    <t>SSB Regional Institute of Science &amp; Technology, Chitrada, Mayurbhanj</t>
  </si>
  <si>
    <t>PUJA PATRA</t>
  </si>
  <si>
    <t>R.K.P BARSARANI BEHERA</t>
  </si>
  <si>
    <t>TEJASWINI KAR</t>
  </si>
  <si>
    <t>SUBHASHREE SWAIN</t>
  </si>
  <si>
    <t>ASIM KUMAR PATRA</t>
  </si>
  <si>
    <t>BAISHNABI PANDA</t>
  </si>
  <si>
    <t>Bhadrak Engineering School &amp; Technology, Asurali, Bhadrak</t>
  </si>
  <si>
    <t>SEEMA JENA</t>
  </si>
  <si>
    <t>Ganesh Institute of Engineering &amp; Technology, Bhubaneswar</t>
  </si>
  <si>
    <t>JUNAS DIGAL</t>
  </si>
  <si>
    <t>GOVT. POLYTECHNIC, GAJAPATI</t>
  </si>
  <si>
    <t>MADHURI BISWALO</t>
  </si>
  <si>
    <t>GOVT. POLYTECHNIC, KENDRAPADA</t>
  </si>
  <si>
    <t>PRAKASH KUMAR BAL</t>
  </si>
  <si>
    <t>KSHITISH KUMAR MAHANTA</t>
  </si>
  <si>
    <t>PRITAM MISHRA</t>
  </si>
  <si>
    <t>PRAGATI MISHRA</t>
  </si>
  <si>
    <t>ANKITA PRIYADARSINI SAHOO</t>
  </si>
  <si>
    <t>SASMITA BEHERA</t>
  </si>
  <si>
    <t>BHUBANANANDA ORISSA SCHOOL OF ENGG.,2nd Shift, CUTTACK</t>
  </si>
  <si>
    <t>SHIVA PRASAD MOHANTY</t>
  </si>
  <si>
    <t>SUBHASISH DAS</t>
  </si>
  <si>
    <t>Kalinga Institute of Engineering &amp; Technology F.C. project, Jajpur</t>
  </si>
  <si>
    <t>DEBABRATA MOHAPATRA</t>
  </si>
  <si>
    <t>Satyasai School of Engineering,Balasore</t>
  </si>
  <si>
    <t>MITHUN HEMBRAM</t>
  </si>
  <si>
    <t>Barpada School of Engineering &amp; Technology, Barapada</t>
  </si>
  <si>
    <t>DEBADUTTA ROUT</t>
  </si>
  <si>
    <t>Indira Gandhi Institute of Technology, Sarang</t>
  </si>
  <si>
    <t>RAJESH PATEL</t>
  </si>
  <si>
    <t>BINITA BEHERA</t>
  </si>
  <si>
    <t>GANESH THAKUR</t>
  </si>
  <si>
    <t>JYOTSNA NAYAK</t>
  </si>
  <si>
    <t>SOMALIN SAHU</t>
  </si>
  <si>
    <t>AKHYA GOPALCHETI</t>
  </si>
  <si>
    <t>JHANSIMAYEE BEHERA</t>
  </si>
  <si>
    <t>BIT, Polytechnic, Balasore</t>
  </si>
  <si>
    <t>PRAGYAN SUCHARITA DAS</t>
  </si>
  <si>
    <t>BARSA PRIYADARSINI PRADHAN</t>
  </si>
  <si>
    <t>KIIT Polytechnic, Bhubaneswar</t>
  </si>
  <si>
    <t>RUDRA PRATAP SWAIN</t>
  </si>
  <si>
    <t>BINODINI PATRA</t>
  </si>
  <si>
    <t>BAISHAKHI BEHERA</t>
  </si>
  <si>
    <t>BISHAKHA BARIK</t>
  </si>
  <si>
    <t>SEEMANTA ENGG. COLLEGE,JHAR POKHARIA,2nd shift,MAYURBHANJ</t>
  </si>
  <si>
    <t>SMRUTI REKHA MOHANTA</t>
  </si>
  <si>
    <t>BISESWAR BEHERA</t>
  </si>
  <si>
    <t>Jharsuguda Engineering School, Jharsuguda</t>
  </si>
  <si>
    <t>RAMESWARI ROUT</t>
  </si>
  <si>
    <t>Rourkela Institute of Technology, Kalunga</t>
  </si>
  <si>
    <t>KAUSHIK KUMAR</t>
  </si>
  <si>
    <t>Zenith Institute of Science &amp; Technology, Patapali, Jatani, Khurda</t>
  </si>
  <si>
    <t>NIRUPAMA BEHERA</t>
  </si>
  <si>
    <t>ANKITA MAHANTA</t>
  </si>
  <si>
    <t>Krupajal Engineering School, Bhubaneswar</t>
  </si>
  <si>
    <t>ANKIT KUMAR</t>
  </si>
  <si>
    <t>SWAGATIKA SAHU</t>
  </si>
  <si>
    <t>AMIT KUMBHAR</t>
  </si>
  <si>
    <t>GOVT. POLYTECHNIC, SAMBALPUR</t>
  </si>
  <si>
    <t>DHANRAJ ROHIDAS</t>
  </si>
  <si>
    <t>CHAKRADHARA BEHERA</t>
  </si>
  <si>
    <t>SMRUTIRANJAN BEURA</t>
  </si>
  <si>
    <t>SUDISHA RANI KAR</t>
  </si>
  <si>
    <t>SHANKARSAN PALAI</t>
  </si>
  <si>
    <t>PRAGYAN BHARATI MAHARANA</t>
  </si>
  <si>
    <t>SURESH CHANDRA NAYAK</t>
  </si>
  <si>
    <t>Sushree Institute of Technical Education, Bolangir</t>
  </si>
  <si>
    <t>CHINMAYEE BARIK</t>
  </si>
  <si>
    <t>KUMARI SUBHADRA TUDU</t>
  </si>
  <si>
    <t>GOVT. POLYTECHNIC, BOUDHA</t>
  </si>
  <si>
    <t>ANIL PALIA</t>
  </si>
  <si>
    <t>SK RAMJAN</t>
  </si>
  <si>
    <t>Odisha Polytechnics, Kuruda, Dist Balasore</t>
  </si>
  <si>
    <t>PURNIMA ROUT</t>
  </si>
  <si>
    <t>Vikash Polytechnic, Baragarh</t>
  </si>
  <si>
    <t>Computer Science &amp; Engineering</t>
  </si>
  <si>
    <t>ILA SAHU</t>
  </si>
  <si>
    <t>VISHWAJEET KUMAR SINGH</t>
  </si>
  <si>
    <t>AISWORYA DAS</t>
  </si>
  <si>
    <t>SWARNLATA JENA</t>
  </si>
  <si>
    <t>Government Polytechnic, Dhenkanal</t>
  </si>
  <si>
    <t>APARNA NANDA</t>
  </si>
  <si>
    <t>SWATISARA TARAI</t>
  </si>
  <si>
    <t>SANJAYA SAHU</t>
  </si>
  <si>
    <t>NITIN MISHRA</t>
  </si>
  <si>
    <t>LIPSA MOHANTY</t>
  </si>
  <si>
    <t>SUCHITRA BEHERA</t>
  </si>
  <si>
    <t>SHUBHAM MANDAL</t>
  </si>
  <si>
    <t>SHUBHRANSHU SUBHADARSHI BEHERA</t>
  </si>
  <si>
    <t>RADHAMADHAB SAHOO</t>
  </si>
  <si>
    <t>SUVRA SUCHITRA BEHERA</t>
  </si>
  <si>
    <t>SONALI JENA</t>
  </si>
  <si>
    <t>VALENTINA NAHATA</t>
  </si>
  <si>
    <t>HIMANSHU SEKHAR NAIK</t>
  </si>
  <si>
    <t>DRIEMS POLYTECHNIC</t>
  </si>
  <si>
    <t>KESHARI NANDANA PRATAP</t>
  </si>
  <si>
    <t>CHINMUN CHOUDHURY</t>
  </si>
  <si>
    <t>JYOTIR MAY SINGH</t>
  </si>
  <si>
    <t>TANMAY KUMAR SAHOO</t>
  </si>
  <si>
    <t>SHRUTI PRAKASH ACHARYA</t>
  </si>
  <si>
    <t>POONAM ACHARYA</t>
  </si>
  <si>
    <t>TRUPTI NAYAK</t>
  </si>
  <si>
    <t>ARCHITA CHOUDHURY</t>
  </si>
  <si>
    <t>Adarsha School of Engineering &amp; International Polytechnic, Angul</t>
  </si>
  <si>
    <t>RAMESWAREE SAHOO</t>
  </si>
  <si>
    <t>TWINKEL KUMARI</t>
  </si>
  <si>
    <t>PRIYAM KUMARI SINGH</t>
  </si>
  <si>
    <t>P SHALINI</t>
  </si>
  <si>
    <t>IPSITA DAS</t>
  </si>
  <si>
    <t>RINARANI MALIK</t>
  </si>
  <si>
    <t>Swami Vivekananda School of Engineering &amp; Technology, Bhubaneswar</t>
  </si>
  <si>
    <t>RADHAKANTA PANDA</t>
  </si>
  <si>
    <t>RANJAN SETHI</t>
  </si>
  <si>
    <t>RUTUPARNA ROY</t>
  </si>
  <si>
    <t>PARBATI BEHERA</t>
  </si>
  <si>
    <t>SUVAM MISHRA</t>
  </si>
  <si>
    <t>Suddhananda Residential Polytechnic, Phulnakhara</t>
  </si>
  <si>
    <t>SHARMISTHA PRIYADARSHINI</t>
  </si>
  <si>
    <t>ANIMESH BEHERA</t>
  </si>
  <si>
    <t>SATISH BAG</t>
  </si>
  <si>
    <t>JASPREET KAUR</t>
  </si>
  <si>
    <t>NIHAR RANJAN MAITY</t>
  </si>
  <si>
    <t>PRABHAT KUMAR BOSE</t>
  </si>
  <si>
    <t>PRAGATIKA ROUT</t>
  </si>
  <si>
    <t>SOUDAGAR JENA</t>
  </si>
  <si>
    <t>ALOK MAHARANA</t>
  </si>
  <si>
    <t>SHIBANI BARIK</t>
  </si>
  <si>
    <t>SPANDITA SARAF</t>
  </si>
  <si>
    <t>Electrical Engineering</t>
  </si>
  <si>
    <t>SANDIPTA OJHA</t>
  </si>
  <si>
    <t>MANAS RANJAN PARIDA</t>
  </si>
  <si>
    <t>PANKAJ KUMAR GUPTA</t>
  </si>
  <si>
    <t>PRIYABRAT ROUL</t>
  </si>
  <si>
    <t>N MOHINI</t>
  </si>
  <si>
    <t>K KARTHEEK</t>
  </si>
  <si>
    <t>RUTUSHREE RANA</t>
  </si>
  <si>
    <t>SUBHAM KUMAR PATRA</t>
  </si>
  <si>
    <t>SNEHASISH SAHU</t>
  </si>
  <si>
    <t>LAXMIJYOTI PANDA</t>
  </si>
  <si>
    <t>ALOK KUMAR MAIKAP</t>
  </si>
  <si>
    <t>ASIT KUMAR DALAI</t>
  </si>
  <si>
    <t>SIKRUTI SAHU</t>
  </si>
  <si>
    <t>SUDARSAN BEHERA</t>
  </si>
  <si>
    <t>AARATI KUMARI SAH</t>
  </si>
  <si>
    <t>NANDINI KUMARI</t>
  </si>
  <si>
    <t>PRATYUS KUMAR JENA</t>
  </si>
  <si>
    <t>SHIV PRASAD BEHERA</t>
  </si>
  <si>
    <t>PINTU CHANDRA SAHOO</t>
  </si>
  <si>
    <t>SAGAR MAHATO</t>
  </si>
  <si>
    <t>SAMSAD ALLAM</t>
  </si>
  <si>
    <t>CV Raman Polytechnic, Bhubaneswar</t>
  </si>
  <si>
    <t>ABHAY ARYAN</t>
  </si>
  <si>
    <t>RASHMI RANJAN ROUT</t>
  </si>
  <si>
    <t>PAYAL PRIYADARSINI SHARMA</t>
  </si>
  <si>
    <t>KRUTIBAS SAHOO</t>
  </si>
  <si>
    <t>GOVT. POLYTECHNIC, BALANGIR</t>
  </si>
  <si>
    <t>AJIT KUMAR SAHOO</t>
  </si>
  <si>
    <t>NITYANANDA BERA</t>
  </si>
  <si>
    <t>PRADEEP KUMAR PATRA</t>
  </si>
  <si>
    <t>Ramarani Institute of Technology,Balasore</t>
  </si>
  <si>
    <t>NIHAR KANTA BEHERA</t>
  </si>
  <si>
    <t>GOVT. POLYTECHNIC, BARGARH</t>
  </si>
  <si>
    <t>SURAJ KUMAR BHUE</t>
  </si>
  <si>
    <t>MD SAQUIB ALAM</t>
  </si>
  <si>
    <t>SAGAR BANERJEE</t>
  </si>
  <si>
    <t>BISWAJIT MOHARANA</t>
  </si>
  <si>
    <t>Keonjhar School of Engineering, Keonjhar</t>
  </si>
  <si>
    <t>BHARATI MAHANTA</t>
  </si>
  <si>
    <t>CHANDRA SEKHAR PRADHAN</t>
  </si>
  <si>
    <t>SUBHAM KUMAR MEHER</t>
  </si>
  <si>
    <t>ANKITA MISHRA</t>
  </si>
  <si>
    <t>Jhadeswar Institute of Engineering &amp; Technology, Balasore</t>
  </si>
  <si>
    <t>CHANDAN KUMAR GIRI</t>
  </si>
  <si>
    <t>ASHISH KUMAR JAMUDA</t>
  </si>
  <si>
    <t>MANISHA NANDA</t>
  </si>
  <si>
    <t>SADHU CHARAN SAHOO</t>
  </si>
  <si>
    <t>Institute of Textile Technology, Choudwar</t>
  </si>
  <si>
    <t>PRABEEN KUMAR MOHARANA</t>
  </si>
  <si>
    <t>BISWAJIT PATRA</t>
  </si>
  <si>
    <t>SANTOSH KUMAR CHHATOI</t>
  </si>
  <si>
    <t>PRAKASH PRADHAN</t>
  </si>
  <si>
    <t>SONU PRAJAPATI</t>
  </si>
  <si>
    <t>Koustav School of Engineering, Bhubaneswar</t>
  </si>
  <si>
    <t>SADAB SHAMSI</t>
  </si>
  <si>
    <t>RANJIT DAS</t>
  </si>
  <si>
    <t>SOMDEEPA ROY</t>
  </si>
  <si>
    <t>Puri Engineering School, Puri</t>
  </si>
  <si>
    <t>ASESH KUMAR RAUT</t>
  </si>
  <si>
    <t>JATIN KUMAR DWIVEDY</t>
  </si>
  <si>
    <t>DEEPAK MAHTO</t>
  </si>
  <si>
    <t>PANDRINKI TUSAR</t>
  </si>
  <si>
    <t>SWARACHITA ACHARYA</t>
  </si>
  <si>
    <t>MANASRANJAN PRUSTY</t>
  </si>
  <si>
    <t>DEBASISH PANI</t>
  </si>
  <si>
    <t>KHOKAN BEHERA</t>
  </si>
  <si>
    <t>BALARAM SAHOO</t>
  </si>
  <si>
    <t>DEEPAK KUMAR SENAPATI</t>
  </si>
  <si>
    <t>ABHISHEK KUMAR SINGH</t>
  </si>
  <si>
    <t>SUMAN SOURAV PATRA</t>
  </si>
  <si>
    <t>NARAHARI SWAIN</t>
  </si>
  <si>
    <t>ANIL GOUDA</t>
  </si>
  <si>
    <t>LIPUJI KUMAR SAHOO</t>
  </si>
  <si>
    <t>RAJESH BEHERA</t>
  </si>
  <si>
    <t>SURAJ CHANDRA BISOI</t>
  </si>
  <si>
    <t>RANJAN KUMAR RATH</t>
  </si>
  <si>
    <t>SURYAKANTA MANDAL</t>
  </si>
  <si>
    <t>SANTANU KUMAR RANA</t>
  </si>
  <si>
    <t>SUSANTA KUMAR PRADHAN</t>
  </si>
  <si>
    <t>DIBAKAR MURMU</t>
  </si>
  <si>
    <t>GOVT. POLYTECHNIC, SONEPUR</t>
  </si>
  <si>
    <t>ASHIS KUMAR SAHU</t>
  </si>
  <si>
    <t>JYOTIRANJAN MANDAL</t>
  </si>
  <si>
    <t>RUDRAMADHAB JENA</t>
  </si>
  <si>
    <t>ARUN KUMAR GOCHHAYAT</t>
  </si>
  <si>
    <t>SUSHIL PANDIT</t>
  </si>
  <si>
    <t>ANANDA NAYAK</t>
  </si>
  <si>
    <t>RAJESH LENKA</t>
  </si>
  <si>
    <t>SWARUP RANJAN SINGH</t>
  </si>
  <si>
    <t>.NIBEDITA SINGH</t>
  </si>
  <si>
    <t>Mahalaxmi Institute of Technology &amp; Engineering</t>
  </si>
  <si>
    <t>SUBHASMITA SINGH</t>
  </si>
  <si>
    <t>ANURADHA RANA</t>
  </si>
  <si>
    <t>SUMANTA MOHANTA</t>
  </si>
  <si>
    <t>N/A</t>
  </si>
  <si>
    <t>ANKIT PANDA</t>
  </si>
  <si>
    <t>SATYARANJAN BARIK</t>
  </si>
  <si>
    <t>PRIYA RANJAN SAMAL</t>
  </si>
  <si>
    <t>Badriprasad Institute of Technology, Sambalpur</t>
  </si>
  <si>
    <t>SWAGAT PUROHIT</t>
  </si>
  <si>
    <t>GOVT. POLYTECHNIC, ANGUL</t>
  </si>
  <si>
    <t>SHIBSUNDAR RATH</t>
  </si>
  <si>
    <t>SUBHRANSU PALAI</t>
  </si>
  <si>
    <t>GOVT. POLYTECHNIC,2nd Shift,BHUBANESWAR</t>
  </si>
  <si>
    <t>PRAKASH KUMAR SAHOO</t>
  </si>
  <si>
    <t>TAPAN KUMAR BARIK</t>
  </si>
  <si>
    <t>BALARAM NAYAK</t>
  </si>
  <si>
    <t>Vikash Polytechnic,聽Baragarh</t>
  </si>
  <si>
    <t>UMAKANTA BIBHAR</t>
  </si>
  <si>
    <t>GOVT. POLYTECHNIC, NAYAGARH</t>
  </si>
  <si>
    <t>NALINIKANTA PANDA</t>
  </si>
  <si>
    <t>ASADULLAH</t>
  </si>
  <si>
    <t>TANMAY KUMAR SWAIN</t>
  </si>
  <si>
    <t>MAMINA NAYAK</t>
  </si>
  <si>
    <t>SAMBIT KUMAR SAHU</t>
  </si>
  <si>
    <t>RAKESH KUMAR MOHANTY</t>
  </si>
  <si>
    <t>MD JUNAID ANSARI</t>
  </si>
  <si>
    <t>SANJAY MOHANTY</t>
  </si>
  <si>
    <t>Padmashree Krutartha Acharya Institute of Engineering &amp; Technology, Baragarh</t>
  </si>
  <si>
    <t>DOLAGOVINDA MEHER</t>
  </si>
  <si>
    <t>Ganapati Institute of Engg. &amp; Tech, Cuttack</t>
  </si>
  <si>
    <t>AKASH DALAI</t>
  </si>
  <si>
    <t>AJIT MATHAN</t>
  </si>
  <si>
    <t>SOMNATH RAKHIT</t>
  </si>
  <si>
    <t>ANUSKA OMKARMAYEE SWAIN</t>
  </si>
  <si>
    <t>SUBASH CHANDRA MOHARANA</t>
  </si>
  <si>
    <t>PINAKI PARIDA</t>
  </si>
  <si>
    <t>SANJAY KUMAR PATRA</t>
  </si>
  <si>
    <t>GOVT. POLYTECHNIC, KANDHAMAL</t>
  </si>
  <si>
    <t>BARUN KUMAR SINGH</t>
  </si>
  <si>
    <t>ALOK KUMAR</t>
  </si>
  <si>
    <t>G AJAY DORA</t>
  </si>
  <si>
    <t>GANESWAR SAHOO</t>
  </si>
  <si>
    <t>SANTOSINI MAHARANA</t>
  </si>
  <si>
    <t>SONESH SAHOO</t>
  </si>
  <si>
    <t>SAKTI SOURAV GARNAYAK</t>
  </si>
  <si>
    <t>SONALI PRAVA GANTAYAT</t>
  </si>
  <si>
    <t>JNANENDRA SUBUDHI</t>
  </si>
  <si>
    <t>RAJA BEHERA</t>
  </si>
  <si>
    <t>MONALISHA PRADHAN</t>
  </si>
  <si>
    <t>NAGI HEMBROM</t>
  </si>
  <si>
    <t>AJAY KUMAR MOHANTA</t>
  </si>
  <si>
    <t>NYAYAPATI NARAYAN SETHY</t>
  </si>
  <si>
    <t>SASHIKANTA MAHANTA</t>
  </si>
  <si>
    <t>NIKITA BIBHAR</t>
  </si>
  <si>
    <t>SATYA RANJAN NANDA</t>
  </si>
  <si>
    <t>JITENDRA JENA</t>
  </si>
  <si>
    <t>RAKESH KUMAR ROUT</t>
  </si>
  <si>
    <t>Electronics &amp; Telecommunication Engg</t>
  </si>
  <si>
    <t>VARSHA KUMARI SINGH</t>
  </si>
  <si>
    <t>SINGO MURMU</t>
  </si>
  <si>
    <t>SUDIPTA RANI NAYAK</t>
  </si>
  <si>
    <t>SAGAR DAS</t>
  </si>
  <si>
    <t>TOFAN KUMAR BARIK</t>
  </si>
  <si>
    <t>JEETENDRA GOUDA</t>
  </si>
  <si>
    <t>SANDHYARANI SWAIN</t>
  </si>
  <si>
    <t>SANDEEP PATRA</t>
  </si>
  <si>
    <t>LIZA PATRO</t>
  </si>
  <si>
    <t>PANKAJ MOHANTA</t>
  </si>
  <si>
    <t>AMAN SOREN</t>
  </si>
  <si>
    <t>SWAPANAMAYEE HOTA</t>
  </si>
  <si>
    <t>G CHIRANJIBI DORA</t>
  </si>
  <si>
    <t>ANANNYA NAYAK</t>
  </si>
  <si>
    <t>BIJAYLAXMI AHIR</t>
  </si>
  <si>
    <t>TOPHAN PATRA</t>
  </si>
  <si>
    <t>JANGESWAR PRADHAN</t>
  </si>
  <si>
    <t>ANUBHAV PANDA</t>
  </si>
  <si>
    <t>SAI SONALI PATNAIK</t>
  </si>
  <si>
    <t>ANANYA MOHANTY</t>
  </si>
  <si>
    <t>SATYANARAYAN MOHANTY</t>
  </si>
  <si>
    <t>RASHMITA MALIK</t>
  </si>
  <si>
    <t>BARSARANI KHANDAI</t>
  </si>
  <si>
    <t>SUVRA SANDEEP DWIBEDY</t>
  </si>
  <si>
    <t>SASMITA SAHOO</t>
  </si>
  <si>
    <t>SHIBASISH PANDA</t>
  </si>
  <si>
    <t>KRISHNA KUMAR</t>
  </si>
  <si>
    <t>MANAS RANJAN BEHERA</t>
  </si>
  <si>
    <t>SUBHASHREE KOTHIA</t>
  </si>
  <si>
    <t>GYAN KUMAR SAHU</t>
  </si>
  <si>
    <t>MISS DULI TUDU</t>
  </si>
  <si>
    <t>SUBHASHREE OJHA</t>
  </si>
  <si>
    <t>CHAMPA KUMARI PRASAD</t>
  </si>
  <si>
    <t>AYESHA AFREEN</t>
  </si>
  <si>
    <t>PRIYATTAMA DALAI</t>
  </si>
  <si>
    <t>ANINDITA MOHARANA</t>
  </si>
  <si>
    <t>AFSANA BEGUM</t>
  </si>
  <si>
    <t>BISHMAYA KUMAR MAHAPATRA</t>
  </si>
  <si>
    <t>ABHAYA KUMAR SAHOO</t>
  </si>
  <si>
    <t>SHREYA SINGH</t>
  </si>
  <si>
    <t>JADUMANI NAIK</t>
  </si>
  <si>
    <t>Bharat Institute of Engineering &amp; Technology,Berhampur</t>
  </si>
  <si>
    <t>GOPAL KUMAR PANDA</t>
  </si>
  <si>
    <t>Raja Kishore Chandra Academy of Technology, Nilagiri, Balasore</t>
  </si>
  <si>
    <t>DEEPALI NAYAK</t>
  </si>
  <si>
    <t>PRUTHIRAJ NAIK</t>
  </si>
  <si>
    <t>Gandhi Polytechnic, Berhampur</t>
  </si>
  <si>
    <t>GANIA BINOD</t>
  </si>
  <si>
    <t>RAKESH MOHANTY</t>
  </si>
  <si>
    <t>NAMRATA SARKAR</t>
  </si>
  <si>
    <t>SUMITRA MUNDARY</t>
  </si>
  <si>
    <t>SAROJ KUMAR DAS</t>
  </si>
  <si>
    <t>ANKITA SAHOO</t>
  </si>
  <si>
    <t>VIDYA SAGAR CHOUHAN</t>
  </si>
  <si>
    <t>SAI GOVINDA NAYAK</t>
  </si>
  <si>
    <t>SASMITA MALIK</t>
  </si>
  <si>
    <t>Balaji Institute of Technology &amp; Science, Gunupur</t>
  </si>
  <si>
    <t>TASMIN TRIPATHY</t>
  </si>
  <si>
    <t>SIBANI DUTTA</t>
  </si>
  <si>
    <t>MANISH KERKETTA</t>
  </si>
  <si>
    <t>SUMAN TARAI</t>
  </si>
  <si>
    <t>CHANDAN KUMAR PADHY</t>
  </si>
  <si>
    <t>JAYRAM MARNDI</t>
  </si>
  <si>
    <t>KOUSHIK SINHA</t>
  </si>
  <si>
    <t>ASISWA KAR</t>
  </si>
  <si>
    <t>RACHAITA TARAI</t>
  </si>
  <si>
    <t>KUMARI SUSHREETA RANI SAHU</t>
  </si>
  <si>
    <t>DINESH KUMAR RAULO</t>
  </si>
  <si>
    <t>SOUMYA RANJAN KAR</t>
  </si>
  <si>
    <t>AYUSHI MOHANTY</t>
  </si>
  <si>
    <t>LAXMAN HEMBRAM</t>
  </si>
  <si>
    <t>NIKITA TANTY</t>
  </si>
  <si>
    <t>KUMAR MINIAKA</t>
  </si>
  <si>
    <t>SHANMUKHI LAKSHMI SIDWINI</t>
  </si>
  <si>
    <t>PRATIVA MURMU</t>
  </si>
  <si>
    <t>VENUS GROUP OF EDUCATIONAL &amp; RESEARCH INSTITUTES, BAHANAGA, Balasore</t>
  </si>
  <si>
    <t>BIBEKANANDA JENA</t>
  </si>
  <si>
    <t>SHAKTI MADHAB MOHAPATRA</t>
  </si>
  <si>
    <t>ABINASH MISHRA</t>
  </si>
  <si>
    <t>SWAGAT KUMAR PADHI</t>
  </si>
  <si>
    <t>SASWATI MISHRA</t>
  </si>
  <si>
    <t>SURAJ SAMAL</t>
  </si>
  <si>
    <t>KHUSHI SONAL SARANGI</t>
  </si>
  <si>
    <t>KIRAN KUMARI NANDA</t>
  </si>
  <si>
    <t>KIRTIREKHA SAMAL</t>
  </si>
  <si>
    <t>SRABANI ROUT</t>
  </si>
  <si>
    <t>Information Technology</t>
  </si>
  <si>
    <t>PRATHANA JENA</t>
  </si>
  <si>
    <t>ASHUTOSH MALLA</t>
  </si>
  <si>
    <t>GIRISH MAHARANA</t>
  </si>
  <si>
    <t>MAHESWARI SAMAL</t>
  </si>
  <si>
    <t>SUBHADRA SAHOO</t>
  </si>
  <si>
    <t>B S PURBASA</t>
  </si>
  <si>
    <t>SOMYA PRAJNA BEHERA</t>
  </si>
  <si>
    <t>MONALISA NATH</t>
  </si>
  <si>
    <t>SUBHASHREE SAHOO</t>
  </si>
  <si>
    <t>Mechanical Engineering</t>
  </si>
  <si>
    <t>GIRI ADITYA TARUN</t>
  </si>
  <si>
    <t>TAPAN PURTTY</t>
  </si>
  <si>
    <t>MANAS KUMAR DALAI</t>
  </si>
  <si>
    <t>SUNIL KUMAR MAHARANA</t>
  </si>
  <si>
    <t>JANMEJAY ROUT</t>
  </si>
  <si>
    <t>SOURAV OJHA</t>
  </si>
  <si>
    <t>SUMITA MISHRA</t>
  </si>
  <si>
    <t>SMRUTIRANJAN NAYAK</t>
  </si>
  <si>
    <t>RAJANIKANTA MUNDA</t>
  </si>
  <si>
    <t>DIPESH TANTY</t>
  </si>
  <si>
    <t>GOVINDA CHANDRA MAHARANA</t>
  </si>
  <si>
    <t>PABITRA MOHAN BADATIA</t>
  </si>
  <si>
    <t>MANIK PARIA</t>
  </si>
  <si>
    <t>GOBINDA GIRI</t>
  </si>
  <si>
    <t>TUSARKANTA SAHOO</t>
  </si>
  <si>
    <t>GOSTHO GOPAL PATRA</t>
  </si>
  <si>
    <t>SATYA PRAKASH NAYAK</t>
  </si>
  <si>
    <t>SUMANTA PRADHAN</t>
  </si>
  <si>
    <t>JAGESWAR BESHRA</t>
  </si>
  <si>
    <t>ABINASH PANDA</t>
  </si>
  <si>
    <t>PRAVAT KUMAR BEHERA</t>
  </si>
  <si>
    <t>JITESH SAHU</t>
  </si>
  <si>
    <t>ADYASHREE NAYAK</t>
  </si>
  <si>
    <t>TANDALU SAIRAM DORA</t>
  </si>
  <si>
    <t>AMAL KUMAR MANNA</t>
  </si>
  <si>
    <t>SUBASH BARIK</t>
  </si>
  <si>
    <t>SUNIL KUMAR SAHU</t>
  </si>
  <si>
    <t>RAMAKANTA MAHARANA</t>
  </si>
  <si>
    <t>LIPSITA MALIK</t>
  </si>
  <si>
    <t>SIPU SAHU</t>
  </si>
  <si>
    <t>SIBASISH SAHOO</t>
  </si>
  <si>
    <t>MARTAM KUNTIA</t>
  </si>
  <si>
    <t>SUNIL KUMAR SHAW</t>
  </si>
  <si>
    <t>AJIT KUMAR SAMAL</t>
  </si>
  <si>
    <t>RAKESH SAHOO</t>
  </si>
  <si>
    <t>BIJAN KUMAR SAHU</t>
  </si>
  <si>
    <t>KHITISH KUMAR MAJHI</t>
  </si>
  <si>
    <t>SUBRAT DAS</t>
  </si>
  <si>
    <t>AJOY KUMAR PRUSTY</t>
  </si>
  <si>
    <t>PRABHAS RANJAN DASH</t>
  </si>
  <si>
    <t>BISWAJIT ROY</t>
  </si>
  <si>
    <t>SANJAYA ROUT</t>
  </si>
  <si>
    <t>BHAGYADHAR SAHOO</t>
  </si>
  <si>
    <t>ALOK KANHAR</t>
  </si>
  <si>
    <t>VINISH KUMAR</t>
  </si>
  <si>
    <t>JYOTISHRANJAN PAL</t>
  </si>
  <si>
    <t>SAMAY PATRA</t>
  </si>
  <si>
    <t>MANAS SAHOO</t>
  </si>
  <si>
    <t>SAHIL PARIJA</t>
  </si>
  <si>
    <t>JYOTI RANJAN MISHRA</t>
  </si>
  <si>
    <t>SNEHASHISH DASH</t>
  </si>
  <si>
    <t>SATYABRATA PRADHAN</t>
  </si>
  <si>
    <t>SOMANATH PATRA</t>
  </si>
  <si>
    <t>SARBAJIT GHADAI</t>
  </si>
  <si>
    <t>LOCHAN BISHI</t>
  </si>
  <si>
    <t>PRIYABRATA BISWAL</t>
  </si>
  <si>
    <t>Bajirout Institute of Engineering and Technology , Dhenkanal</t>
  </si>
  <si>
    <t>SUJIT KUMAR SAHU</t>
  </si>
  <si>
    <t>HITESH MISHRA</t>
  </si>
  <si>
    <t>BALABHADRA NANDA</t>
  </si>
  <si>
    <t>SIBA PRASAD PADHY</t>
  </si>
  <si>
    <t>Oxford School of Polytechnic, Balianta , khurda</t>
  </si>
  <si>
    <t>NASIM KHAN</t>
  </si>
  <si>
    <t>SIBANANDA SINGH</t>
  </si>
  <si>
    <t>KIRTI PURNIMA MISHRA</t>
  </si>
  <si>
    <t>SHANKAR SINGH</t>
  </si>
  <si>
    <t>.ADIT SUMAN DAS</t>
  </si>
  <si>
    <t>Nilasaila Institute of Science and Technology , Balasore</t>
  </si>
  <si>
    <t>BAMADEV DAS</t>
  </si>
  <si>
    <t>MANAS RANJAN SAHOO</t>
  </si>
  <si>
    <t>AMIT KUMAR SINGH</t>
  </si>
  <si>
    <t>JIBAN ROUT</t>
  </si>
  <si>
    <t>MILLI SINGH</t>
  </si>
  <si>
    <t>DEBIPRASAD MOHARANA</t>
  </si>
  <si>
    <t>TAPAN KUMAR SWAIN</t>
  </si>
  <si>
    <t>BIBHURANJAN PRADHAN</t>
  </si>
  <si>
    <t>RITESH KUMAR SAMAL</t>
  </si>
  <si>
    <t>SURYAKANTA NAYAK</t>
  </si>
  <si>
    <t>RANJAN KHATUA</t>
  </si>
  <si>
    <t>JIYAUL ANSARI</t>
  </si>
  <si>
    <t>ASISH KUMAR DAS</t>
  </si>
  <si>
    <t>BIDUR BHAKTA CHARAN PARIDA</t>
  </si>
  <si>
    <t>JAGADISH PATRA</t>
  </si>
  <si>
    <t>SAUMYARANJAN JENA</t>
  </si>
  <si>
    <t>LAMBODAR BEHERA.</t>
  </si>
  <si>
    <t>SUMEET NAIK</t>
  </si>
  <si>
    <t>SK AMIT</t>
  </si>
  <si>
    <t>RATIRANJAN ROUT</t>
  </si>
  <si>
    <t>CHANDAN KUMAR NAYAK</t>
  </si>
  <si>
    <t>SAHID KHAN</t>
  </si>
  <si>
    <t>DIVIT AGARWAL</t>
  </si>
  <si>
    <t>OMM PRAKASHA CHAND</t>
  </si>
  <si>
    <t>SIDHARTHA MOHANTY</t>
  </si>
  <si>
    <t>RAJESH KUMAR SAHOO</t>
  </si>
  <si>
    <t>SHIBANI INST. OF TECHNICAL EDUCATION,2nd Shift,JANLA,BBSR</t>
  </si>
  <si>
    <t>ANIL KUMAR GERU</t>
  </si>
  <si>
    <t>BUDHU TUDU</t>
  </si>
  <si>
    <t>BISWANATH SOREN</t>
  </si>
  <si>
    <t>GANDHI INSTITUTE OF SCIENCE &amp; TECHNOLOGY 2ND SHIFT,Kholiguda,Rayagada</t>
  </si>
  <si>
    <t>ASWINI KUMAR PADHI</t>
  </si>
  <si>
    <t>BABUL JENA</t>
  </si>
  <si>
    <t>GHANASHYAM SANDH</t>
  </si>
  <si>
    <t>AKASH SWAIN</t>
  </si>
  <si>
    <t>Nalanda Institute of Technology, Bhubaneswar</t>
  </si>
  <si>
    <t>JAGAN GULARI</t>
  </si>
  <si>
    <t>BHUPATI PATRA</t>
  </si>
  <si>
    <t>DEBASISH DASH</t>
  </si>
  <si>
    <t>SURJYA NARAYAN BEHERA</t>
  </si>
  <si>
    <t>SMRUTIRANJAN BEHERA</t>
  </si>
  <si>
    <t>HITESH RANJAN SAHU</t>
  </si>
  <si>
    <t>SOUMYA RANJAN SAHOO</t>
  </si>
  <si>
    <t>SUVENDU SEKHAR KAR</t>
  </si>
  <si>
    <t>GOBINDA TRIYA</t>
  </si>
  <si>
    <t>RAKESH MAJHI</t>
  </si>
  <si>
    <t>RASMIRANJAN DAS</t>
  </si>
  <si>
    <t>SOUMYA RANJAN DAS</t>
  </si>
  <si>
    <t>Gandhi School of Engineering, Berhampur</t>
  </si>
  <si>
    <t>SARTHAK MAHARANA</t>
  </si>
  <si>
    <t>SATYABRATA PANI</t>
  </si>
  <si>
    <t>BIKASH KUMAR NAIK</t>
  </si>
  <si>
    <t>MANASH RANJAN MISHRA</t>
  </si>
  <si>
    <t>RAJESH KUMAR BEHERA</t>
  </si>
  <si>
    <t>HEMANT NAIK</t>
  </si>
  <si>
    <t>HARIHAR NANDA PATRA</t>
  </si>
  <si>
    <t>SAMBHU NAYAK</t>
  </si>
  <si>
    <t>PRANAY SWAIN</t>
  </si>
  <si>
    <t>ANANTA KUMAR BEHERA</t>
  </si>
  <si>
    <t>RAJKUMAR MANDAL</t>
  </si>
  <si>
    <t>DEEPAK KUMAR YADAV</t>
  </si>
  <si>
    <t>ROHIT RAJ</t>
  </si>
  <si>
    <t>RUDRA PRATAP PRADHAN</t>
  </si>
  <si>
    <t>GAGAN KUMAR PATRA</t>
  </si>
  <si>
    <t>BIBHUTIPRASADMAJHI</t>
  </si>
  <si>
    <t>SAUMYARANJAN SETHY</t>
  </si>
  <si>
    <t>Metallurgical Engineering</t>
  </si>
  <si>
    <t>ANKITA MOHANTA</t>
  </si>
  <si>
    <t>SAMEER LENKA</t>
  </si>
  <si>
    <t>HIMANSU SEKHAR RANA</t>
  </si>
  <si>
    <t>RINTU GHOSH</t>
  </si>
  <si>
    <t>DINESH KUMAR SAHOO</t>
  </si>
  <si>
    <t>JYOTI RANJAN ROUT</t>
  </si>
  <si>
    <t>POONAM SAHOO</t>
  </si>
  <si>
    <t>SIBASIS SAMAL</t>
  </si>
  <si>
    <t>ADARSH PATRA</t>
  </si>
  <si>
    <t>BISHNU NAYAK</t>
  </si>
  <si>
    <t>Mining Engineering</t>
  </si>
  <si>
    <t>BISWAJIT KHAMARI</t>
  </si>
  <si>
    <t>SAROJ SAHOO</t>
  </si>
  <si>
    <t>BHAWANI SHANKAR SARANGI</t>
  </si>
  <si>
    <t>SACHIN KUMAR MISHRA</t>
  </si>
  <si>
    <t>AMIT KUMAR</t>
  </si>
  <si>
    <t>SURAJ SAHOO</t>
  </si>
  <si>
    <t>Pabitra Mohan Institute of Technology, Talcher</t>
  </si>
  <si>
    <t>JAGABANDHU SAMAL</t>
  </si>
  <si>
    <t>KAMAL KUMAR BHARADWAJ</t>
  </si>
  <si>
    <t>AMAR MUKHERJEE</t>
  </si>
  <si>
    <t>NILESH KUMAR LALA</t>
  </si>
  <si>
    <t>Modern Office Management</t>
  </si>
  <si>
    <t>USHASHREE PRADHAN</t>
  </si>
  <si>
    <t>JAYA SATAPATHY</t>
  </si>
  <si>
    <t>RASMI HEMBRAM</t>
  </si>
  <si>
    <t>SUBHASHREE BEHERA</t>
  </si>
  <si>
    <t>DEEPIKA BISWAL</t>
  </si>
  <si>
    <t>RANJULATA SAHOO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</si>
</sst>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charset val="134"/>
    </font>
    <font>
      <sz val="10"/>
      <color indexed="8"/>
      <name val="Arial Unicode MS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NumberFormat="1" applyFont="1" applyFill="1" applyBorder="1" applyAlignment="1" applyProtection="1">
      <alignment vertical="center"/>
    </xf>
    <xf numFmtId="0" fontId="1" fillId="0" borderId="1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1" fillId="2" borderId="1" xfId="0" applyNumberFormat="1" applyFont="1" applyFill="1" applyBorder="1" applyAlignment="1" applyProtection="1">
      <alignment vertical="center" wrapText="1"/>
    </xf>
    <xf numFmtId="0" fontId="2" fillId="2" borderId="1" xfId="0" applyNumberFormat="1" applyFont="1" applyFill="1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"/>
  <sheetViews>
    <sheetView workbookViewId="0">
      <selection activeCell="I4" sqref="I4"/>
    </sheetView>
  </sheetViews>
  <sheetFormatPr defaultRowHeight="15"/>
  <cols>
    <col min="1" max="1" width="24.5703125" customWidth="1"/>
    <col min="2" max="2" width="19" customWidth="1"/>
    <col min="3" max="3" width="17.7109375" customWidth="1"/>
    <col min="4" max="4" width="22.140625" customWidth="1"/>
    <col min="5" max="5" width="15.5703125" customWidth="1"/>
  </cols>
  <sheetData>
    <row r="1" spans="1:256" ht="4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31.5" customHeight="1">
      <c r="A2" s="2" t="s">
        <v>6</v>
      </c>
      <c r="B2" s="2" t="s">
        <v>7</v>
      </c>
      <c r="C2" s="2" t="str">
        <f>TEXT("F16001006034","00000")</f>
        <v>F16001006034</v>
      </c>
      <c r="D2" s="2" t="s">
        <v>8</v>
      </c>
      <c r="E2" s="2">
        <v>8984842663</v>
      </c>
      <c r="F2" s="2">
        <v>607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31.5" customHeight="1">
      <c r="A3" s="2" t="s">
        <v>6</v>
      </c>
      <c r="B3" s="2" t="s">
        <v>7</v>
      </c>
      <c r="C3" s="2" t="str">
        <f>TEXT("L17001006001","00000")</f>
        <v>L17001006001</v>
      </c>
      <c r="D3" s="2" t="s">
        <v>9</v>
      </c>
      <c r="E3" s="2">
        <v>9777174658</v>
      </c>
      <c r="F3" s="2">
        <v>557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31.5" customHeight="1">
      <c r="A4" s="2" t="s">
        <v>6</v>
      </c>
      <c r="B4" s="2" t="s">
        <v>7</v>
      </c>
      <c r="C4" s="2" t="str">
        <f>TEXT("F16001006009","00000")</f>
        <v>F16001006009</v>
      </c>
      <c r="D4" s="2" t="s">
        <v>10</v>
      </c>
      <c r="E4" s="2">
        <v>9937800497</v>
      </c>
      <c r="F4" s="2">
        <v>524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31.5" customHeight="1">
      <c r="A5" s="2" t="s">
        <v>11</v>
      </c>
      <c r="B5" s="2" t="s">
        <v>7</v>
      </c>
      <c r="C5" s="2" t="str">
        <f>TEXT("F16037006012","00000")</f>
        <v>F16037006012</v>
      </c>
      <c r="D5" s="2" t="s">
        <v>12</v>
      </c>
      <c r="E5" s="2">
        <v>7077291085</v>
      </c>
      <c r="F5" s="2">
        <v>518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31.5" customHeight="1">
      <c r="A6" s="2" t="s">
        <v>6</v>
      </c>
      <c r="B6" s="2" t="s">
        <v>7</v>
      </c>
      <c r="C6" s="2" t="str">
        <f>TEXT("F16001006014","00000")</f>
        <v>F16001006014</v>
      </c>
      <c r="D6" s="2" t="s">
        <v>13</v>
      </c>
      <c r="E6" s="2">
        <v>9937924627</v>
      </c>
      <c r="F6" s="2">
        <v>507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31.5" customHeight="1">
      <c r="A7" s="2" t="s">
        <v>6</v>
      </c>
      <c r="B7" s="2" t="s">
        <v>7</v>
      </c>
      <c r="C7" s="2" t="str">
        <f>TEXT("F16001006015","00000")</f>
        <v>F16001006015</v>
      </c>
      <c r="D7" s="2" t="s">
        <v>14</v>
      </c>
      <c r="E7" s="2">
        <v>9658368488</v>
      </c>
      <c r="F7" s="2">
        <v>504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31.5" customHeight="1">
      <c r="A8" s="2" t="s">
        <v>6</v>
      </c>
      <c r="B8" s="2" t="s">
        <v>7</v>
      </c>
      <c r="C8" s="2" t="str">
        <f>TEXT("F16001006035","00000")</f>
        <v>F16001006035</v>
      </c>
      <c r="D8" s="2" t="s">
        <v>15</v>
      </c>
      <c r="E8" s="2">
        <v>8280691023</v>
      </c>
      <c r="F8" s="2">
        <v>500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31.5" customHeight="1">
      <c r="A9" s="2" t="s">
        <v>11</v>
      </c>
      <c r="B9" s="2" t="s">
        <v>7</v>
      </c>
      <c r="C9" s="2" t="str">
        <f>TEXT("F16037006014","00000")</f>
        <v>F16037006014</v>
      </c>
      <c r="D9" s="2" t="s">
        <v>16</v>
      </c>
      <c r="E9" s="2">
        <v>9437206771</v>
      </c>
      <c r="F9" s="2">
        <v>499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31.5" customHeight="1">
      <c r="A10" s="2" t="s">
        <v>11</v>
      </c>
      <c r="B10" s="2" t="s">
        <v>7</v>
      </c>
      <c r="C10" s="2" t="str">
        <f>TEXT("F16037006013","00000")</f>
        <v>F16037006013</v>
      </c>
      <c r="D10" s="2" t="s">
        <v>17</v>
      </c>
      <c r="E10" s="2">
        <v>9439972991</v>
      </c>
      <c r="F10" s="2">
        <v>498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31.5" customHeight="1">
      <c r="A11" s="2" t="s">
        <v>6</v>
      </c>
      <c r="B11" s="2" t="s">
        <v>7</v>
      </c>
      <c r="C11" s="2" t="str">
        <f>TEXT("F16001006030","00000")</f>
        <v>F16001006030</v>
      </c>
      <c r="D11" s="2" t="s">
        <v>18</v>
      </c>
      <c r="E11" s="2">
        <v>9778803677</v>
      </c>
      <c r="F11" s="2">
        <v>494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31.5" customHeight="1">
      <c r="A12" s="2" t="s">
        <v>11</v>
      </c>
      <c r="B12" s="2" t="s">
        <v>7</v>
      </c>
      <c r="C12" s="2" t="str">
        <f>TEXT("F16037006004","00000")</f>
        <v>F16037006004</v>
      </c>
      <c r="D12" s="2" t="s">
        <v>19</v>
      </c>
      <c r="E12" s="2">
        <v>8093772733</v>
      </c>
      <c r="F12" s="2">
        <v>494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31.5" customHeight="1">
      <c r="A13" s="2" t="s">
        <v>11</v>
      </c>
      <c r="B13" s="2" t="s">
        <v>7</v>
      </c>
      <c r="C13" s="2" t="str">
        <f>TEXT("F16037006030","00000")</f>
        <v>F16037006030</v>
      </c>
      <c r="D13" s="2" t="s">
        <v>20</v>
      </c>
      <c r="E13" s="2">
        <v>9937136136</v>
      </c>
      <c r="F13" s="2">
        <v>494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sqref="A1:F1"/>
    </sheetView>
  </sheetViews>
  <sheetFormatPr defaultRowHeight="15"/>
  <cols>
    <col min="1" max="1" width="27.5703125" customWidth="1"/>
    <col min="2" max="2" width="15.140625" customWidth="1"/>
    <col min="3" max="3" width="17.28515625" customWidth="1"/>
    <col min="4" max="4" width="16.28515625" customWidth="1"/>
    <col min="5" max="5" width="14.140625" customWidth="1"/>
  </cols>
  <sheetData>
    <row r="1" spans="1:6" ht="4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ht="28.5" customHeight="1">
      <c r="A2" s="2" t="s">
        <v>35</v>
      </c>
      <c r="B2" s="2" t="s">
        <v>618</v>
      </c>
      <c r="C2" s="2" t="str">
        <f>TEXT("F16007009004","00000")</f>
        <v>F16007009004</v>
      </c>
      <c r="D2" s="2" t="s">
        <v>619</v>
      </c>
      <c r="E2" s="2">
        <v>9583818158</v>
      </c>
      <c r="F2" s="2">
        <v>689</v>
      </c>
    </row>
    <row r="3" spans="1:6" ht="28.5" customHeight="1">
      <c r="A3" s="2" t="s">
        <v>58</v>
      </c>
      <c r="B3" s="2" t="s">
        <v>618</v>
      </c>
      <c r="C3" s="2" t="str">
        <f>TEXT("F16126009025","00000")</f>
        <v>F16126009025</v>
      </c>
      <c r="D3" s="2" t="s">
        <v>620</v>
      </c>
      <c r="E3" s="2">
        <v>8338928066</v>
      </c>
      <c r="F3" s="2">
        <v>685</v>
      </c>
    </row>
    <row r="4" spans="1:6" ht="28.5" customHeight="1">
      <c r="A4" s="2" t="s">
        <v>58</v>
      </c>
      <c r="B4" s="2" t="s">
        <v>618</v>
      </c>
      <c r="C4" s="2" t="str">
        <f>TEXT("F16126009014","00000")</f>
        <v>F16126009014</v>
      </c>
      <c r="D4" s="2" t="s">
        <v>621</v>
      </c>
      <c r="E4" s="2">
        <v>8018896296</v>
      </c>
      <c r="F4" s="2">
        <v>681</v>
      </c>
    </row>
    <row r="5" spans="1:6" ht="28.5" customHeight="1">
      <c r="A5" s="2" t="s">
        <v>28</v>
      </c>
      <c r="B5" s="2" t="s">
        <v>618</v>
      </c>
      <c r="C5" s="2" t="str">
        <f>TEXT("F16013001025","00000")</f>
        <v>F16013001025</v>
      </c>
      <c r="D5" s="2" t="s">
        <v>622</v>
      </c>
      <c r="E5" s="2">
        <v>9692423792</v>
      </c>
      <c r="F5" s="2">
        <v>675</v>
      </c>
    </row>
    <row r="6" spans="1:6" ht="28.5" customHeight="1">
      <c r="A6" s="2" t="s">
        <v>28</v>
      </c>
      <c r="B6" s="2" t="s">
        <v>618</v>
      </c>
      <c r="C6" s="2" t="str">
        <f>TEXT("F16013009035","00000")</f>
        <v>F16013009035</v>
      </c>
      <c r="D6" s="2" t="s">
        <v>623</v>
      </c>
      <c r="E6" s="2">
        <v>9938524325</v>
      </c>
      <c r="F6" s="2">
        <v>674</v>
      </c>
    </row>
    <row r="7" spans="1:6" ht="28.5" customHeight="1">
      <c r="A7" s="2" t="s">
        <v>58</v>
      </c>
      <c r="B7" s="2" t="s">
        <v>618</v>
      </c>
      <c r="C7" s="2" t="str">
        <f>TEXT("L17126009004","00000")</f>
        <v>L17126009004</v>
      </c>
      <c r="D7" s="2" t="s">
        <v>624</v>
      </c>
      <c r="E7" s="2">
        <v>7077105678</v>
      </c>
      <c r="F7" s="2">
        <v>669</v>
      </c>
    </row>
    <row r="8" spans="1:6" ht="28.5" customHeight="1">
      <c r="A8" s="2" t="s">
        <v>28</v>
      </c>
      <c r="B8" s="2" t="s">
        <v>618</v>
      </c>
      <c r="C8" s="2" t="str">
        <f>TEXT("F16013008030","00000")</f>
        <v>F16013008030</v>
      </c>
      <c r="D8" s="2" t="s">
        <v>625</v>
      </c>
      <c r="E8" s="2">
        <v>7873898484</v>
      </c>
      <c r="F8" s="2">
        <v>664</v>
      </c>
    </row>
    <row r="9" spans="1:6" ht="28.5" customHeight="1">
      <c r="A9" s="2" t="s">
        <v>137</v>
      </c>
      <c r="B9" s="2" t="s">
        <v>618</v>
      </c>
      <c r="C9" s="2" t="str">
        <f>TEXT("F16004009041","00000")</f>
        <v>F16004009041</v>
      </c>
      <c r="D9" s="2" t="s">
        <v>626</v>
      </c>
      <c r="E9" s="2">
        <v>7064260970</v>
      </c>
      <c r="F9" s="2">
        <v>662</v>
      </c>
    </row>
    <row r="10" spans="1:6" ht="28.5" customHeight="1">
      <c r="A10" s="2" t="s">
        <v>28</v>
      </c>
      <c r="B10" s="2" t="s">
        <v>618</v>
      </c>
      <c r="C10" s="2" t="str">
        <f>TEXT("F16013009010","00000")</f>
        <v>F16013009010</v>
      </c>
      <c r="D10" s="2" t="s">
        <v>627</v>
      </c>
      <c r="E10" s="2">
        <v>9583626824</v>
      </c>
      <c r="F10" s="2">
        <v>662</v>
      </c>
    </row>
    <row r="11" spans="1:6" ht="28.5" customHeight="1">
      <c r="A11" s="2" t="s">
        <v>137</v>
      </c>
      <c r="B11" s="2" t="s">
        <v>618</v>
      </c>
      <c r="C11" s="2" t="str">
        <f>TEXT("F16004009015","00000")</f>
        <v>F16004009015</v>
      </c>
      <c r="D11" s="2" t="s">
        <v>628</v>
      </c>
      <c r="E11" s="2">
        <v>7077007403</v>
      </c>
      <c r="F11" s="2">
        <v>659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sqref="A1:F1"/>
    </sheetView>
  </sheetViews>
  <sheetFormatPr defaultRowHeight="15"/>
  <cols>
    <col min="1" max="1" width="23.7109375" customWidth="1"/>
    <col min="2" max="2" width="16.140625" customWidth="1"/>
    <col min="3" max="3" width="15.85546875" customWidth="1"/>
    <col min="4" max="4" width="22.7109375" customWidth="1"/>
    <col min="5" max="5" width="14.28515625" customWidth="1"/>
  </cols>
  <sheetData>
    <row r="1" spans="1:6" ht="35.2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ht="30" customHeight="1">
      <c r="A2" s="2" t="s">
        <v>58</v>
      </c>
      <c r="B2" s="2" t="s">
        <v>629</v>
      </c>
      <c r="C2" s="2" t="str">
        <f>TEXT("L17126010006","00000")</f>
        <v>L17126010006</v>
      </c>
      <c r="D2" s="2" t="s">
        <v>630</v>
      </c>
      <c r="E2" s="2">
        <v>7077817461</v>
      </c>
      <c r="F2" s="2">
        <v>678</v>
      </c>
    </row>
    <row r="3" spans="1:6" ht="30" customHeight="1">
      <c r="A3" s="2" t="s">
        <v>58</v>
      </c>
      <c r="B3" s="2" t="s">
        <v>629</v>
      </c>
      <c r="C3" s="2" t="str">
        <f>TEXT("F16126010046","00000")</f>
        <v>F16126010046</v>
      </c>
      <c r="D3" s="2" t="s">
        <v>631</v>
      </c>
      <c r="E3" s="2">
        <v>8763152795</v>
      </c>
      <c r="F3" s="2">
        <v>676</v>
      </c>
    </row>
    <row r="4" spans="1:6" ht="30" customHeight="1">
      <c r="A4" s="2" t="s">
        <v>58</v>
      </c>
      <c r="B4" s="2" t="s">
        <v>629</v>
      </c>
      <c r="C4" s="2" t="str">
        <f>TEXT("L17126010003","00000")</f>
        <v>L17126010003</v>
      </c>
      <c r="D4" s="2" t="s">
        <v>632</v>
      </c>
      <c r="E4" s="2">
        <v>9583723810</v>
      </c>
      <c r="F4" s="2">
        <v>667</v>
      </c>
    </row>
    <row r="5" spans="1:6" ht="30" customHeight="1">
      <c r="A5" s="2" t="s">
        <v>58</v>
      </c>
      <c r="B5" s="2" t="s">
        <v>629</v>
      </c>
      <c r="C5" s="2" t="str">
        <f>TEXT("F16126010040","00000")</f>
        <v>F16126010040</v>
      </c>
      <c r="D5" s="2" t="s">
        <v>633</v>
      </c>
      <c r="E5" s="2">
        <v>9861303473</v>
      </c>
      <c r="F5" s="2">
        <v>647</v>
      </c>
    </row>
    <row r="6" spans="1:6" ht="30" customHeight="1">
      <c r="A6" s="2" t="s">
        <v>219</v>
      </c>
      <c r="B6" s="2" t="s">
        <v>629</v>
      </c>
      <c r="C6" s="2" t="str">
        <f>TEXT("F16053010005","00000")</f>
        <v>F16053010005</v>
      </c>
      <c r="D6" s="2" t="s">
        <v>634</v>
      </c>
      <c r="E6" s="2">
        <v>9631016384</v>
      </c>
      <c r="F6" s="2">
        <v>642</v>
      </c>
    </row>
    <row r="7" spans="1:6" ht="30" customHeight="1">
      <c r="A7" s="2" t="s">
        <v>72</v>
      </c>
      <c r="B7" s="2" t="s">
        <v>629</v>
      </c>
      <c r="C7" s="2" t="str">
        <f>TEXT("F16060010118","00000")</f>
        <v>F16060010118</v>
      </c>
      <c r="D7" s="2" t="s">
        <v>635</v>
      </c>
      <c r="E7" s="2"/>
      <c r="F7" s="2">
        <v>642</v>
      </c>
    </row>
    <row r="8" spans="1:6" ht="30" customHeight="1">
      <c r="A8" s="2" t="s">
        <v>636</v>
      </c>
      <c r="B8" s="2" t="s">
        <v>629</v>
      </c>
      <c r="C8" s="2" t="str">
        <f>TEXT("F16035010024","00000")</f>
        <v>F16035010024</v>
      </c>
      <c r="D8" s="2" t="s">
        <v>637</v>
      </c>
      <c r="E8" s="2">
        <v>7608098501</v>
      </c>
      <c r="F8" s="2">
        <v>628</v>
      </c>
    </row>
    <row r="9" spans="1:6" ht="30" customHeight="1">
      <c r="A9" s="2" t="s">
        <v>58</v>
      </c>
      <c r="B9" s="2" t="s">
        <v>629</v>
      </c>
      <c r="C9" s="2" t="str">
        <f>TEXT("F16126010022","00000")</f>
        <v>F16126010022</v>
      </c>
      <c r="D9" s="2" t="s">
        <v>638</v>
      </c>
      <c r="E9" s="2">
        <v>9778558477</v>
      </c>
      <c r="F9" s="2">
        <v>624</v>
      </c>
    </row>
    <row r="10" spans="1:6" ht="30" customHeight="1">
      <c r="A10" s="2" t="s">
        <v>219</v>
      </c>
      <c r="B10" s="2" t="s">
        <v>629</v>
      </c>
      <c r="C10" s="2" t="str">
        <f>TEXT("F16053010004","00000")</f>
        <v>F16053010004</v>
      </c>
      <c r="D10" s="2" t="s">
        <v>639</v>
      </c>
      <c r="E10" s="2">
        <v>9631016384</v>
      </c>
      <c r="F10" s="2">
        <v>621</v>
      </c>
    </row>
    <row r="11" spans="1:6" ht="30" customHeight="1">
      <c r="A11" s="2" t="s">
        <v>275</v>
      </c>
      <c r="B11" s="2" t="s">
        <v>629</v>
      </c>
      <c r="C11" s="2" t="str">
        <f>TEXT("F16085010034","00000")</f>
        <v>F16085010034</v>
      </c>
      <c r="D11" s="2" t="s">
        <v>640</v>
      </c>
      <c r="E11" s="2">
        <v>9437065906</v>
      </c>
      <c r="F11" s="2">
        <v>621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selection activeCell="C14" sqref="C14"/>
    </sheetView>
  </sheetViews>
  <sheetFormatPr defaultRowHeight="15"/>
  <cols>
    <col min="1" max="1" width="22.7109375" customWidth="1"/>
    <col min="2" max="2" width="19.140625" customWidth="1"/>
    <col min="3" max="3" width="17.140625" customWidth="1"/>
    <col min="4" max="4" width="18.7109375" customWidth="1"/>
    <col min="5" max="5" width="14.140625" customWidth="1"/>
  </cols>
  <sheetData>
    <row r="1" spans="1:6" ht="36.7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ht="30" customHeight="1">
      <c r="A2" s="2" t="s">
        <v>43</v>
      </c>
      <c r="B2" s="2" t="s">
        <v>641</v>
      </c>
      <c r="C2" s="2" t="str">
        <f>TEXT("F16014017019","00000")</f>
        <v>F16014017019</v>
      </c>
      <c r="D2" s="2" t="s">
        <v>642</v>
      </c>
      <c r="E2" s="2"/>
      <c r="F2" s="2">
        <v>602</v>
      </c>
    </row>
    <row r="3" spans="1:6" ht="30" customHeight="1">
      <c r="A3" s="2" t="s">
        <v>43</v>
      </c>
      <c r="B3" s="2" t="s">
        <v>641</v>
      </c>
      <c r="C3" s="2" t="str">
        <f>TEXT("F16014017008","00000")</f>
        <v>F16014017008</v>
      </c>
      <c r="D3" s="2" t="s">
        <v>643</v>
      </c>
      <c r="E3" s="2">
        <v>9337301513</v>
      </c>
      <c r="F3" s="2">
        <v>588</v>
      </c>
    </row>
    <row r="4" spans="1:6" ht="30" customHeight="1">
      <c r="A4" s="2" t="s">
        <v>43</v>
      </c>
      <c r="B4" s="2" t="s">
        <v>641</v>
      </c>
      <c r="C4" s="2" t="str">
        <f>TEXT("F16014017014","00000")</f>
        <v>F16014017014</v>
      </c>
      <c r="D4" s="2" t="s">
        <v>644</v>
      </c>
      <c r="E4" s="2"/>
      <c r="F4" s="2">
        <v>549</v>
      </c>
    </row>
    <row r="5" spans="1:6" ht="30" customHeight="1">
      <c r="A5" s="2" t="s">
        <v>43</v>
      </c>
      <c r="B5" s="2" t="s">
        <v>641</v>
      </c>
      <c r="C5" s="2" t="str">
        <f>TEXT("F16014017018","00000")</f>
        <v>F16014017018</v>
      </c>
      <c r="D5" s="2" t="s">
        <v>645</v>
      </c>
      <c r="E5" s="2"/>
      <c r="F5" s="2">
        <v>545</v>
      </c>
    </row>
    <row r="6" spans="1:6" ht="30" customHeight="1">
      <c r="A6" s="2" t="s">
        <v>43</v>
      </c>
      <c r="B6" s="2" t="s">
        <v>641</v>
      </c>
      <c r="C6" s="2" t="str">
        <f>TEXT("F16014017006","00000")</f>
        <v>F16014017006</v>
      </c>
      <c r="D6" s="2" t="s">
        <v>646</v>
      </c>
      <c r="E6" s="2"/>
      <c r="F6" s="2">
        <v>539</v>
      </c>
    </row>
    <row r="7" spans="1:6" ht="30" customHeight="1">
      <c r="A7" s="2" t="s">
        <v>43</v>
      </c>
      <c r="B7" s="2" t="s">
        <v>641</v>
      </c>
      <c r="C7" s="2" t="str">
        <f>TEXT("F16014017013","00000")</f>
        <v>F16014017013</v>
      </c>
      <c r="D7" s="2" t="s">
        <v>647</v>
      </c>
      <c r="E7" s="2">
        <v>8327767457</v>
      </c>
      <c r="F7" s="2">
        <v>539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>
      <selection activeCell="D14" sqref="D14"/>
    </sheetView>
  </sheetViews>
  <sheetFormatPr defaultRowHeight="15"/>
  <cols>
    <col min="1" max="1" width="25.42578125" customWidth="1"/>
    <col min="2" max="2" width="14.28515625" customWidth="1"/>
    <col min="3" max="3" width="15.42578125" customWidth="1"/>
    <col min="4" max="4" width="20.42578125" customWidth="1"/>
    <col min="5" max="5" width="15.42578125" customWidth="1"/>
  </cols>
  <sheetData>
    <row r="1" spans="1:256" ht="4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30.75" customHeight="1">
      <c r="A2" s="2" t="s">
        <v>6</v>
      </c>
      <c r="B2" s="2" t="s">
        <v>21</v>
      </c>
      <c r="C2" s="2" t="str">
        <f>TEXT("L17001005007","00000")</f>
        <v>L17001005007</v>
      </c>
      <c r="D2" s="2" t="s">
        <v>22</v>
      </c>
      <c r="E2" s="2">
        <v>8018494178</v>
      </c>
      <c r="F2" s="2">
        <v>649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30.75" customHeight="1">
      <c r="A3" s="2" t="s">
        <v>6</v>
      </c>
      <c r="B3" s="2" t="s">
        <v>21</v>
      </c>
      <c r="C3" s="2" t="str">
        <f>TEXT("L17001005006","00000")</f>
        <v>L17001005006</v>
      </c>
      <c r="D3" s="2" t="s">
        <v>23</v>
      </c>
      <c r="E3" s="2">
        <v>7787932671</v>
      </c>
      <c r="F3" s="2">
        <v>615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30.75" customHeight="1">
      <c r="A4" s="2" t="s">
        <v>6</v>
      </c>
      <c r="B4" s="2" t="s">
        <v>21</v>
      </c>
      <c r="C4" s="2" t="str">
        <f>TEXT("F16001005026","00000")</f>
        <v>F16001005026</v>
      </c>
      <c r="D4" s="2" t="s">
        <v>24</v>
      </c>
      <c r="E4" s="2">
        <v>7788077369</v>
      </c>
      <c r="F4" s="2">
        <v>604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30.75" customHeight="1">
      <c r="A5" s="2" t="s">
        <v>6</v>
      </c>
      <c r="B5" s="2" t="s">
        <v>21</v>
      </c>
      <c r="C5" s="2" t="str">
        <f>TEXT("L17001005009","00000")</f>
        <v>L17001005009</v>
      </c>
      <c r="D5" s="2" t="s">
        <v>25</v>
      </c>
      <c r="E5" s="2">
        <v>9090684893</v>
      </c>
      <c r="F5" s="2">
        <v>596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30.75" customHeight="1">
      <c r="A6" s="2" t="s">
        <v>26</v>
      </c>
      <c r="B6" s="2" t="s">
        <v>21</v>
      </c>
      <c r="C6" s="2" t="str">
        <f>TEXT("F16018005004","00000")</f>
        <v>F16018005004</v>
      </c>
      <c r="D6" s="2" t="s">
        <v>27</v>
      </c>
      <c r="E6" s="2">
        <v>9178876854</v>
      </c>
      <c r="F6" s="2">
        <v>586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"/>
  <sheetViews>
    <sheetView workbookViewId="0">
      <selection activeCell="C11" sqref="C11"/>
    </sheetView>
  </sheetViews>
  <sheetFormatPr defaultRowHeight="15"/>
  <cols>
    <col min="1" max="1" width="23.85546875" customWidth="1"/>
    <col min="2" max="2" width="15.140625" customWidth="1"/>
    <col min="3" max="3" width="14.7109375" customWidth="1"/>
    <col min="4" max="4" width="21.140625" customWidth="1"/>
    <col min="5" max="5" width="13.5703125" customWidth="1"/>
  </cols>
  <sheetData>
    <row r="1" spans="1:256" ht="4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31.5" customHeight="1">
      <c r="A2" s="2" t="s">
        <v>28</v>
      </c>
      <c r="B2" s="2" t="s">
        <v>29</v>
      </c>
      <c r="C2" s="2" t="str">
        <f>TEXT("F16013008019","00000")</f>
        <v>F16013008019</v>
      </c>
      <c r="D2" s="2" t="s">
        <v>30</v>
      </c>
      <c r="E2" s="2">
        <v>8342059442</v>
      </c>
      <c r="F2" s="2">
        <v>651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31.5" customHeight="1">
      <c r="A3" s="2" t="s">
        <v>28</v>
      </c>
      <c r="B3" s="2" t="s">
        <v>29</v>
      </c>
      <c r="C3" s="2" t="str">
        <f>TEXT("F16013008037","00000")</f>
        <v>F16013008037</v>
      </c>
      <c r="D3" s="2" t="s">
        <v>31</v>
      </c>
      <c r="E3" s="2">
        <v>9777983340</v>
      </c>
      <c r="F3" s="2">
        <v>628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31.5" customHeight="1">
      <c r="A4" s="2" t="s">
        <v>28</v>
      </c>
      <c r="B4" s="2" t="s">
        <v>29</v>
      </c>
      <c r="C4" s="2" t="str">
        <f>TEXT("F16013008014","00000")</f>
        <v>F16013008014</v>
      </c>
      <c r="D4" s="2" t="s">
        <v>32</v>
      </c>
      <c r="E4" s="2">
        <v>8093589937</v>
      </c>
      <c r="F4" s="2">
        <v>623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31.5" customHeight="1">
      <c r="A5" s="2" t="s">
        <v>28</v>
      </c>
      <c r="B5" s="2" t="s">
        <v>29</v>
      </c>
      <c r="C5" s="2" t="str">
        <f>TEXT("F16013008042","00000")</f>
        <v>F16013008042</v>
      </c>
      <c r="D5" s="2" t="s">
        <v>33</v>
      </c>
      <c r="E5" s="2"/>
      <c r="F5" s="2">
        <v>598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31.5" customHeight="1">
      <c r="A6" s="2" t="s">
        <v>28</v>
      </c>
      <c r="B6" s="2" t="s">
        <v>29</v>
      </c>
      <c r="C6" s="2" t="str">
        <f>TEXT("F16013008045","00000")</f>
        <v>F16013008045</v>
      </c>
      <c r="D6" s="2" t="s">
        <v>34</v>
      </c>
      <c r="E6" s="2">
        <v>7077980155</v>
      </c>
      <c r="F6" s="2">
        <v>589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06"/>
  <sheetViews>
    <sheetView workbookViewId="0">
      <selection activeCell="I6" sqref="I6"/>
    </sheetView>
  </sheetViews>
  <sheetFormatPr defaultRowHeight="15"/>
  <cols>
    <col min="1" max="1" width="24.28515625" customWidth="1"/>
    <col min="2" max="2" width="14.85546875" customWidth="1"/>
    <col min="3" max="3" width="16.7109375" customWidth="1"/>
    <col min="4" max="4" width="17.7109375" customWidth="1"/>
    <col min="5" max="5" width="13" customWidth="1"/>
  </cols>
  <sheetData>
    <row r="1" spans="1:256" ht="4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30.75" customHeight="1">
      <c r="A2" s="2" t="s">
        <v>35</v>
      </c>
      <c r="B2" s="2" t="s">
        <v>36</v>
      </c>
      <c r="C2" s="2" t="str">
        <f>TEXT("L17007001008","00000")</f>
        <v>L17007001008</v>
      </c>
      <c r="D2" s="2" t="s">
        <v>37</v>
      </c>
      <c r="E2" s="2">
        <v>8658698177</v>
      </c>
      <c r="F2" s="2">
        <v>691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30.75" customHeight="1">
      <c r="A3" s="2" t="s">
        <v>35</v>
      </c>
      <c r="B3" s="2" t="s">
        <v>36</v>
      </c>
      <c r="C3" s="2" t="str">
        <f>TEXT("F16007001020","00000")</f>
        <v>F16007001020</v>
      </c>
      <c r="D3" s="2" t="s">
        <v>38</v>
      </c>
      <c r="E3" s="2">
        <v>7504670290</v>
      </c>
      <c r="F3" s="2">
        <v>690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30.75" customHeight="1">
      <c r="A4" s="2" t="s">
        <v>39</v>
      </c>
      <c r="B4" s="2" t="s">
        <v>36</v>
      </c>
      <c r="C4" s="2" t="str">
        <f>TEXT("F16011001027","00000")</f>
        <v>F16011001027</v>
      </c>
      <c r="D4" s="2" t="s">
        <v>40</v>
      </c>
      <c r="E4" s="2">
        <v>8339044486</v>
      </c>
      <c r="F4" s="2">
        <v>690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30.75" customHeight="1">
      <c r="A5" s="2" t="s">
        <v>41</v>
      </c>
      <c r="B5" s="2" t="s">
        <v>36</v>
      </c>
      <c r="C5" s="2" t="str">
        <f>TEXT("F16083001008","00000")</f>
        <v>F16083001008</v>
      </c>
      <c r="D5" s="2" t="s">
        <v>42</v>
      </c>
      <c r="E5" s="2">
        <v>9439264467</v>
      </c>
      <c r="F5" s="2">
        <v>690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30.75" customHeight="1">
      <c r="A6" s="2" t="s">
        <v>43</v>
      </c>
      <c r="B6" s="2" t="s">
        <v>36</v>
      </c>
      <c r="C6" s="2" t="str">
        <f>TEXT("F16014001004","00000")</f>
        <v>F16014001004</v>
      </c>
      <c r="D6" s="2" t="s">
        <v>44</v>
      </c>
      <c r="E6" s="2">
        <v>9337590755</v>
      </c>
      <c r="F6" s="2">
        <v>689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30.75" customHeight="1">
      <c r="A7" s="2" t="s">
        <v>45</v>
      </c>
      <c r="B7" s="2" t="s">
        <v>36</v>
      </c>
      <c r="C7" s="2" t="str">
        <f>TEXT("L17111001009","00000")</f>
        <v>L17111001009</v>
      </c>
      <c r="D7" s="2" t="s">
        <v>46</v>
      </c>
      <c r="E7" s="2">
        <v>9437339594</v>
      </c>
      <c r="F7" s="2">
        <v>676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30.75" customHeight="1">
      <c r="A8" s="2" t="s">
        <v>47</v>
      </c>
      <c r="B8" s="2" t="s">
        <v>36</v>
      </c>
      <c r="C8" s="2" t="str">
        <f>TEXT("F16153001011","00000")</f>
        <v>F16153001011</v>
      </c>
      <c r="D8" s="2" t="s">
        <v>48</v>
      </c>
      <c r="E8" s="2">
        <v>8018937651</v>
      </c>
      <c r="F8" s="2">
        <v>675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30.75" customHeight="1">
      <c r="A9" s="2" t="s">
        <v>49</v>
      </c>
      <c r="B9" s="2" t="s">
        <v>36</v>
      </c>
      <c r="C9" s="2" t="str">
        <f>TEXT("F16028001081","00000")</f>
        <v>F16028001081</v>
      </c>
      <c r="D9" s="2" t="s">
        <v>50</v>
      </c>
      <c r="E9" s="2">
        <v>8093515454</v>
      </c>
      <c r="F9" s="2">
        <v>671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30.75" customHeight="1">
      <c r="A10" s="2" t="s">
        <v>6</v>
      </c>
      <c r="B10" s="2" t="s">
        <v>36</v>
      </c>
      <c r="C10" s="2" t="str">
        <f>TEXT("F16001001105","00000")</f>
        <v>F16001001105</v>
      </c>
      <c r="D10" s="2" t="s">
        <v>51</v>
      </c>
      <c r="E10" s="2">
        <v>9692758816</v>
      </c>
      <c r="F10" s="2">
        <v>667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30.75" customHeight="1">
      <c r="A11" s="2" t="s">
        <v>35</v>
      </c>
      <c r="B11" s="2" t="s">
        <v>36</v>
      </c>
      <c r="C11" s="2" t="str">
        <f>TEXT("F16007001009","00000")</f>
        <v>F16007001009</v>
      </c>
      <c r="D11" s="2" t="s">
        <v>52</v>
      </c>
      <c r="E11" s="2">
        <v>9439427462</v>
      </c>
      <c r="F11" s="2">
        <v>667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30.75" customHeight="1">
      <c r="A12" s="2" t="s">
        <v>53</v>
      </c>
      <c r="B12" s="2" t="s">
        <v>36</v>
      </c>
      <c r="C12" s="2" t="str">
        <f>TEXT("F16012001049","00000")</f>
        <v>F16012001049</v>
      </c>
      <c r="D12" s="2" t="s">
        <v>54</v>
      </c>
      <c r="E12" s="2">
        <v>9437361700</v>
      </c>
      <c r="F12" s="2">
        <v>666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30.75" customHeight="1">
      <c r="A13" s="2" t="s">
        <v>55</v>
      </c>
      <c r="B13" s="2" t="s">
        <v>36</v>
      </c>
      <c r="C13" s="2" t="str">
        <f>TEXT("F16048001028","00000")</f>
        <v>F16048001028</v>
      </c>
      <c r="D13" s="2" t="s">
        <v>56</v>
      </c>
      <c r="E13" s="2">
        <v>9437130703</v>
      </c>
      <c r="F13" s="2">
        <v>666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30.75" customHeight="1">
      <c r="A14" s="2" t="s">
        <v>55</v>
      </c>
      <c r="B14" s="2" t="s">
        <v>36</v>
      </c>
      <c r="C14" s="2" t="str">
        <f>TEXT("F16048001018","00000")</f>
        <v>F16048001018</v>
      </c>
      <c r="D14" s="2" t="s">
        <v>57</v>
      </c>
      <c r="E14" s="2">
        <v>9437455101</v>
      </c>
      <c r="F14" s="2">
        <v>665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30.75" customHeight="1">
      <c r="A15" s="2" t="s">
        <v>58</v>
      </c>
      <c r="B15" s="2" t="s">
        <v>36</v>
      </c>
      <c r="C15" s="2" t="str">
        <f>TEXT("F16126001003","00000")</f>
        <v>F16126001003</v>
      </c>
      <c r="D15" s="2" t="s">
        <v>59</v>
      </c>
      <c r="E15" s="2">
        <v>7682886076</v>
      </c>
      <c r="F15" s="2">
        <v>662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30.75" customHeight="1">
      <c r="A16" s="2" t="s">
        <v>35</v>
      </c>
      <c r="B16" s="2" t="s">
        <v>36</v>
      </c>
      <c r="C16" s="2" t="str">
        <f>TEXT("L17007001010","00000")</f>
        <v>L17007001010</v>
      </c>
      <c r="D16" s="2" t="s">
        <v>60</v>
      </c>
      <c r="E16" s="2">
        <v>8280257224</v>
      </c>
      <c r="F16" s="2">
        <v>661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30.75" customHeight="1">
      <c r="A17" s="2" t="s">
        <v>61</v>
      </c>
      <c r="B17" s="2" t="s">
        <v>36</v>
      </c>
      <c r="C17" s="2" t="str">
        <f>TEXT("F16020001025","00000")</f>
        <v>F16020001025</v>
      </c>
      <c r="D17" s="2" t="s">
        <v>62</v>
      </c>
      <c r="E17" s="2">
        <v>8895076166</v>
      </c>
      <c r="F17" s="2">
        <v>659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30.75" customHeight="1">
      <c r="A18" s="2" t="s">
        <v>6</v>
      </c>
      <c r="B18" s="2" t="s">
        <v>36</v>
      </c>
      <c r="C18" s="2" t="str">
        <f>TEXT("F16001001112","00000")</f>
        <v>F16001001112</v>
      </c>
      <c r="D18" s="2" t="s">
        <v>63</v>
      </c>
      <c r="E18" s="2">
        <v>9040908914</v>
      </c>
      <c r="F18" s="2">
        <v>657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30.75" customHeight="1">
      <c r="A19" s="2" t="s">
        <v>58</v>
      </c>
      <c r="B19" s="2" t="s">
        <v>36</v>
      </c>
      <c r="C19" s="2" t="str">
        <f>TEXT("F16126001057","00000")</f>
        <v>F16126001057</v>
      </c>
      <c r="D19" s="2" t="s">
        <v>64</v>
      </c>
      <c r="E19" s="2">
        <v>8280220060</v>
      </c>
      <c r="F19" s="2">
        <v>657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30.75" customHeight="1">
      <c r="A20" s="2" t="s">
        <v>49</v>
      </c>
      <c r="B20" s="2" t="s">
        <v>36</v>
      </c>
      <c r="C20" s="2" t="str">
        <f>TEXT("F16028001012","00000")</f>
        <v>F16028001012</v>
      </c>
      <c r="D20" s="2" t="s">
        <v>65</v>
      </c>
      <c r="E20" s="2"/>
      <c r="F20" s="2">
        <v>656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30.75" customHeight="1">
      <c r="A21" s="2" t="s">
        <v>66</v>
      </c>
      <c r="B21" s="2" t="s">
        <v>36</v>
      </c>
      <c r="C21" s="2" t="str">
        <f>TEXT("F16017001034","00000")</f>
        <v>F16017001034</v>
      </c>
      <c r="D21" s="2" t="s">
        <v>67</v>
      </c>
      <c r="E21" s="2">
        <v>9090949701</v>
      </c>
      <c r="F21" s="2">
        <v>655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30.75" customHeight="1">
      <c r="A22" s="2" t="s">
        <v>45</v>
      </c>
      <c r="B22" s="2" t="s">
        <v>36</v>
      </c>
      <c r="C22" s="2" t="str">
        <f>TEXT("L17111001001","00000")</f>
        <v>L17111001001</v>
      </c>
      <c r="D22" s="2" t="s">
        <v>68</v>
      </c>
      <c r="E22" s="2">
        <v>9853620895</v>
      </c>
      <c r="F22" s="2">
        <v>655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30.75" customHeight="1">
      <c r="A23" s="2" t="s">
        <v>6</v>
      </c>
      <c r="B23" s="2" t="s">
        <v>36</v>
      </c>
      <c r="C23" s="2" t="str">
        <f>TEXT("F16001001051","00000")</f>
        <v>F16001001051</v>
      </c>
      <c r="D23" s="2" t="s">
        <v>69</v>
      </c>
      <c r="E23" s="2">
        <v>9437450267</v>
      </c>
      <c r="F23" s="2">
        <v>654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30.75" customHeight="1">
      <c r="A24" s="2" t="s">
        <v>41</v>
      </c>
      <c r="B24" s="2" t="s">
        <v>36</v>
      </c>
      <c r="C24" s="2" t="str">
        <f>TEXT("F16083001044","00000")</f>
        <v>F16083001044</v>
      </c>
      <c r="D24" s="2" t="s">
        <v>70</v>
      </c>
      <c r="E24" s="2">
        <v>7377296182</v>
      </c>
      <c r="F24" s="2">
        <v>654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30.75" customHeight="1">
      <c r="A25" s="2" t="s">
        <v>6</v>
      </c>
      <c r="B25" s="2" t="s">
        <v>36</v>
      </c>
      <c r="C25" s="2" t="str">
        <f>TEXT("F16001001095","00000")</f>
        <v>F16001001095</v>
      </c>
      <c r="D25" s="2" t="s">
        <v>71</v>
      </c>
      <c r="E25" s="2">
        <v>9437316881</v>
      </c>
      <c r="F25" s="2">
        <v>653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30.75" customHeight="1">
      <c r="A26" s="2" t="s">
        <v>72</v>
      </c>
      <c r="B26" s="2" t="s">
        <v>36</v>
      </c>
      <c r="C26" s="2" t="str">
        <f>TEXT("F16060004050","00000")</f>
        <v>F16060004050</v>
      </c>
      <c r="D26" s="2" t="s">
        <v>73</v>
      </c>
      <c r="E26" s="2">
        <v>8018468311</v>
      </c>
      <c r="F26" s="2">
        <v>653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30.75" customHeight="1">
      <c r="A27" s="2" t="s">
        <v>74</v>
      </c>
      <c r="B27" s="2" t="s">
        <v>36</v>
      </c>
      <c r="C27" s="2" t="str">
        <f>TEXT("F16081001034","00000")</f>
        <v>F16081001034</v>
      </c>
      <c r="D27" s="2" t="s">
        <v>75</v>
      </c>
      <c r="E27" s="2">
        <v>9556250717</v>
      </c>
      <c r="F27" s="2">
        <v>653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30.75" customHeight="1">
      <c r="A28" s="2" t="s">
        <v>76</v>
      </c>
      <c r="B28" s="2" t="s">
        <v>36</v>
      </c>
      <c r="C28" s="2" t="str">
        <f>TEXT("L17152001003","00000")</f>
        <v>L17152001003</v>
      </c>
      <c r="D28" s="2" t="s">
        <v>77</v>
      </c>
      <c r="E28" s="2">
        <v>8280252735</v>
      </c>
      <c r="F28" s="2">
        <v>653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30.75" customHeight="1">
      <c r="A29" s="2" t="s">
        <v>6</v>
      </c>
      <c r="B29" s="2" t="s">
        <v>36</v>
      </c>
      <c r="C29" s="2" t="str">
        <f>TEXT("F16001001056","00000")</f>
        <v>F16001001056</v>
      </c>
      <c r="D29" s="2" t="s">
        <v>78</v>
      </c>
      <c r="E29" s="2">
        <v>7978486859</v>
      </c>
      <c r="F29" s="2">
        <v>652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30.75" customHeight="1">
      <c r="A30" s="2" t="s">
        <v>26</v>
      </c>
      <c r="B30" s="2" t="s">
        <v>36</v>
      </c>
      <c r="C30" s="2" t="str">
        <f>TEXT("F16018001049","00000")</f>
        <v>F16018001049</v>
      </c>
      <c r="D30" s="2" t="s">
        <v>79</v>
      </c>
      <c r="E30" s="2">
        <v>9546276722</v>
      </c>
      <c r="F30" s="2">
        <v>652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30.75" customHeight="1">
      <c r="A31" s="2" t="s">
        <v>80</v>
      </c>
      <c r="B31" s="2" t="s">
        <v>36</v>
      </c>
      <c r="C31" s="2" t="str">
        <f>TEXT("F16021001053","00000")</f>
        <v>F16021001053</v>
      </c>
      <c r="D31" s="2" t="s">
        <v>81</v>
      </c>
      <c r="E31" s="2">
        <v>8895348937</v>
      </c>
      <c r="F31" s="2">
        <v>652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30.75" customHeight="1">
      <c r="A32" s="2" t="s">
        <v>43</v>
      </c>
      <c r="B32" s="2" t="s">
        <v>36</v>
      </c>
      <c r="C32" s="2" t="str">
        <f>TEXT("L17014001003","00000")</f>
        <v>L17014001003</v>
      </c>
      <c r="D32" s="2" t="s">
        <v>82</v>
      </c>
      <c r="E32" s="2">
        <v>7789834351</v>
      </c>
      <c r="F32" s="2">
        <v>652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30.75" customHeight="1">
      <c r="A33" s="2" t="s">
        <v>28</v>
      </c>
      <c r="B33" s="2" t="s">
        <v>36</v>
      </c>
      <c r="C33" s="2" t="str">
        <f>TEXT("F16013001013","00000")</f>
        <v>F16013001013</v>
      </c>
      <c r="D33" s="2" t="s">
        <v>83</v>
      </c>
      <c r="E33" s="2">
        <v>9090877856</v>
      </c>
      <c r="F33" s="2">
        <v>651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30.75" customHeight="1">
      <c r="A34" s="2" t="s">
        <v>49</v>
      </c>
      <c r="B34" s="2" t="s">
        <v>36</v>
      </c>
      <c r="C34" s="2" t="str">
        <f>TEXT("F16028001030","00000")</f>
        <v>F16028001030</v>
      </c>
      <c r="D34" s="2" t="s">
        <v>84</v>
      </c>
      <c r="E34" s="2"/>
      <c r="F34" s="2">
        <v>651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30.75" customHeight="1">
      <c r="A35" s="2" t="s">
        <v>85</v>
      </c>
      <c r="B35" s="2" t="s">
        <v>36</v>
      </c>
      <c r="C35" s="2" t="str">
        <f>TEXT("F16024001035","00000")</f>
        <v>F16024001035</v>
      </c>
      <c r="D35" s="2" t="s">
        <v>86</v>
      </c>
      <c r="E35" s="2">
        <v>9583029292</v>
      </c>
      <c r="F35" s="2">
        <v>650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30.75" customHeight="1">
      <c r="A36" s="2" t="s">
        <v>45</v>
      </c>
      <c r="B36" s="2" t="s">
        <v>36</v>
      </c>
      <c r="C36" s="2" t="str">
        <f>TEXT("F16111001103","00000")</f>
        <v>F16111001103</v>
      </c>
      <c r="D36" s="2" t="s">
        <v>87</v>
      </c>
      <c r="E36" s="2">
        <v>8093329358</v>
      </c>
      <c r="F36" s="2">
        <v>650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30.75" customHeight="1">
      <c r="A37" s="2" t="s">
        <v>88</v>
      </c>
      <c r="B37" s="2" t="s">
        <v>36</v>
      </c>
      <c r="C37" s="2" t="str">
        <f>TEXT("L17132001001","00000")</f>
        <v>L17132001001</v>
      </c>
      <c r="D37" s="2" t="s">
        <v>89</v>
      </c>
      <c r="E37" s="2">
        <v>7894270407</v>
      </c>
      <c r="F37" s="2">
        <v>650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30.75" customHeight="1">
      <c r="A38" s="2" t="s">
        <v>43</v>
      </c>
      <c r="B38" s="2" t="s">
        <v>36</v>
      </c>
      <c r="C38" s="2" t="str">
        <f>TEXT("F16014001053","00000")</f>
        <v>F16014001053</v>
      </c>
      <c r="D38" s="2" t="s">
        <v>90</v>
      </c>
      <c r="E38" s="2">
        <v>7873807668</v>
      </c>
      <c r="F38" s="2">
        <v>649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30.75" customHeight="1">
      <c r="A39" s="2" t="s">
        <v>91</v>
      </c>
      <c r="B39" s="2" t="s">
        <v>36</v>
      </c>
      <c r="C39" s="2" t="str">
        <f>TEXT("F16070001016","00000")</f>
        <v>F16070001016</v>
      </c>
      <c r="D39" s="2" t="s">
        <v>92</v>
      </c>
      <c r="E39" s="2">
        <v>7205173464</v>
      </c>
      <c r="F39" s="2">
        <v>649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30.75" customHeight="1">
      <c r="A40" s="2" t="s">
        <v>53</v>
      </c>
      <c r="B40" s="2" t="s">
        <v>36</v>
      </c>
      <c r="C40" s="2" t="str">
        <f>TEXT("F16012001052","00000")</f>
        <v>F16012001052</v>
      </c>
      <c r="D40" s="2" t="s">
        <v>93</v>
      </c>
      <c r="E40" s="2">
        <v>7873642503</v>
      </c>
      <c r="F40" s="2">
        <v>648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30.75" customHeight="1">
      <c r="A41" s="2" t="s">
        <v>41</v>
      </c>
      <c r="B41" s="2" t="s">
        <v>36</v>
      </c>
      <c r="C41" s="2" t="str">
        <f>TEXT("F16083001007","00000")</f>
        <v>F16083001007</v>
      </c>
      <c r="D41" s="2" t="s">
        <v>94</v>
      </c>
      <c r="E41" s="2">
        <v>9937407733</v>
      </c>
      <c r="F41" s="2">
        <v>648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30.75" customHeight="1">
      <c r="A42" s="2" t="s">
        <v>45</v>
      </c>
      <c r="B42" s="2" t="s">
        <v>36</v>
      </c>
      <c r="C42" s="2" t="str">
        <f>TEXT("F16111001045","00000")</f>
        <v>F16111001045</v>
      </c>
      <c r="D42" s="2" t="s">
        <v>95</v>
      </c>
      <c r="E42" s="2">
        <v>8018023316</v>
      </c>
      <c r="F42" s="2">
        <v>648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30.75" customHeight="1">
      <c r="A43" s="2" t="s">
        <v>45</v>
      </c>
      <c r="B43" s="2" t="s">
        <v>36</v>
      </c>
      <c r="C43" s="2" t="str">
        <f>TEXT("F16111001081","00000")</f>
        <v>F16111001081</v>
      </c>
      <c r="D43" s="2" t="s">
        <v>96</v>
      </c>
      <c r="E43" s="2">
        <v>9178592625</v>
      </c>
      <c r="F43" s="2">
        <v>648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30.75" customHeight="1">
      <c r="A44" s="2" t="s">
        <v>66</v>
      </c>
      <c r="B44" s="2" t="s">
        <v>36</v>
      </c>
      <c r="C44" s="2" t="str">
        <f>TEXT("F16017001026","00000")</f>
        <v>F16017001026</v>
      </c>
      <c r="D44" s="2" t="s">
        <v>97</v>
      </c>
      <c r="E44" s="2">
        <v>7326941829</v>
      </c>
      <c r="F44" s="2">
        <v>647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30.75" customHeight="1">
      <c r="A45" s="2" t="s">
        <v>98</v>
      </c>
      <c r="B45" s="2" t="s">
        <v>36</v>
      </c>
      <c r="C45" s="2" t="str">
        <f>TEXT("F16036001036","00000")</f>
        <v>F16036001036</v>
      </c>
      <c r="D45" s="2" t="s">
        <v>99</v>
      </c>
      <c r="E45" s="2">
        <v>9431799615</v>
      </c>
      <c r="F45" s="2">
        <v>647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30.75" customHeight="1">
      <c r="A46" s="2" t="s">
        <v>41</v>
      </c>
      <c r="B46" s="2" t="s">
        <v>36</v>
      </c>
      <c r="C46" s="2" t="str">
        <f>TEXT("F16083001029","00000")</f>
        <v>F16083001029</v>
      </c>
      <c r="D46" s="2" t="s">
        <v>100</v>
      </c>
      <c r="E46" s="2">
        <v>9937407733</v>
      </c>
      <c r="F46" s="2">
        <v>647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30.75" customHeight="1">
      <c r="A47" s="2" t="s">
        <v>45</v>
      </c>
      <c r="B47" s="2" t="s">
        <v>36</v>
      </c>
      <c r="C47" s="2" t="str">
        <f>TEXT("F16111001008","00000")</f>
        <v>F16111001008</v>
      </c>
      <c r="D47" s="2" t="s">
        <v>101</v>
      </c>
      <c r="E47" s="2">
        <v>9439897997</v>
      </c>
      <c r="F47" s="2">
        <v>647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30.75" customHeight="1">
      <c r="A48" s="2" t="s">
        <v>45</v>
      </c>
      <c r="B48" s="2" t="s">
        <v>36</v>
      </c>
      <c r="C48" s="2" t="str">
        <f>TEXT("F16111001001","00000")</f>
        <v>F16111001001</v>
      </c>
      <c r="D48" s="2" t="s">
        <v>102</v>
      </c>
      <c r="E48" s="2">
        <v>9861161311</v>
      </c>
      <c r="F48" s="2">
        <v>646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30.75" customHeight="1">
      <c r="A49" s="2" t="s">
        <v>58</v>
      </c>
      <c r="B49" s="2" t="s">
        <v>36</v>
      </c>
      <c r="C49" s="2" t="str">
        <f>TEXT("F16126001024","00000")</f>
        <v>F16126001024</v>
      </c>
      <c r="D49" s="2" t="s">
        <v>103</v>
      </c>
      <c r="E49" s="2">
        <v>9178780336</v>
      </c>
      <c r="F49" s="2">
        <v>645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30.75" customHeight="1">
      <c r="A50" s="2" t="s">
        <v>88</v>
      </c>
      <c r="B50" s="2" t="s">
        <v>36</v>
      </c>
      <c r="C50" s="2" t="str">
        <f>TEXT("F16132001022","00000")</f>
        <v>F16132001022</v>
      </c>
      <c r="D50" s="2" t="s">
        <v>104</v>
      </c>
      <c r="E50" s="2">
        <v>7788896883</v>
      </c>
      <c r="F50" s="2">
        <v>644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30.75" customHeight="1">
      <c r="A51" s="2" t="s">
        <v>85</v>
      </c>
      <c r="B51" s="2" t="s">
        <v>36</v>
      </c>
      <c r="C51" s="2" t="str">
        <f>TEXT("F16024001001","00000")</f>
        <v>F16024001001</v>
      </c>
      <c r="D51" s="2" t="s">
        <v>105</v>
      </c>
      <c r="E51" s="2">
        <v>8658149758</v>
      </c>
      <c r="F51" s="2">
        <v>643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30.75" customHeight="1">
      <c r="A52" s="2" t="s">
        <v>106</v>
      </c>
      <c r="B52" s="2" t="s">
        <v>36</v>
      </c>
      <c r="C52" s="2" t="str">
        <f>TEXT("F16032001015","00000")</f>
        <v>F16032001015</v>
      </c>
      <c r="D52" s="2" t="s">
        <v>107</v>
      </c>
      <c r="E52" s="2">
        <v>9937188141</v>
      </c>
      <c r="F52" s="2">
        <v>643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30.75" customHeight="1">
      <c r="A53" s="2" t="s">
        <v>108</v>
      </c>
      <c r="B53" s="2" t="s">
        <v>36</v>
      </c>
      <c r="C53" s="2" t="str">
        <f>TEXT("F16069001040","00000")</f>
        <v>F16069001040</v>
      </c>
      <c r="D53" s="2" t="s">
        <v>109</v>
      </c>
      <c r="E53" s="2">
        <v>9438271205</v>
      </c>
      <c r="F53" s="2">
        <v>643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30.75" customHeight="1">
      <c r="A54" s="2" t="s">
        <v>41</v>
      </c>
      <c r="B54" s="2" t="s">
        <v>36</v>
      </c>
      <c r="C54" s="2" t="str">
        <f>TEXT("F16083001045","00000")</f>
        <v>F16083001045</v>
      </c>
      <c r="D54" s="2" t="s">
        <v>110</v>
      </c>
      <c r="E54" s="2">
        <v>9437635747</v>
      </c>
      <c r="F54" s="2">
        <v>643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30.75" customHeight="1">
      <c r="A55" s="2" t="s">
        <v>6</v>
      </c>
      <c r="B55" s="2" t="s">
        <v>36</v>
      </c>
      <c r="C55" s="2" t="str">
        <f>TEXT("F16001001113","00000")</f>
        <v>F16001001113</v>
      </c>
      <c r="D55" s="2" t="s">
        <v>111</v>
      </c>
      <c r="E55" s="2">
        <v>9338126395</v>
      </c>
      <c r="F55" s="2">
        <v>642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30.75" customHeight="1">
      <c r="A56" s="2" t="s">
        <v>91</v>
      </c>
      <c r="B56" s="2" t="s">
        <v>36</v>
      </c>
      <c r="C56" s="2" t="str">
        <f>TEXT("F16070001049","00000")</f>
        <v>F16070001049</v>
      </c>
      <c r="D56" s="2" t="s">
        <v>112</v>
      </c>
      <c r="E56" s="2">
        <v>9668299455</v>
      </c>
      <c r="F56" s="2">
        <v>642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30.75" customHeight="1">
      <c r="A57" s="2" t="s">
        <v>6</v>
      </c>
      <c r="B57" s="2" t="s">
        <v>36</v>
      </c>
      <c r="C57" s="2" t="str">
        <f>TEXT("L17001001006","00000")</f>
        <v>L17001001006</v>
      </c>
      <c r="D57" s="2" t="s">
        <v>113</v>
      </c>
      <c r="E57" s="2">
        <v>7377427201</v>
      </c>
      <c r="F57" s="2">
        <v>642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30.75" customHeight="1">
      <c r="A58" s="2" t="s">
        <v>43</v>
      </c>
      <c r="B58" s="2" t="s">
        <v>36</v>
      </c>
      <c r="C58" s="2" t="str">
        <f>TEXT("F16014001008","00000")</f>
        <v>F16014001008</v>
      </c>
      <c r="D58" s="2" t="s">
        <v>114</v>
      </c>
      <c r="E58" s="2">
        <v>8917587994</v>
      </c>
      <c r="F58" s="2">
        <v>641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t="30.75" customHeight="1">
      <c r="A59" s="2" t="s">
        <v>115</v>
      </c>
      <c r="B59" s="2" t="s">
        <v>36</v>
      </c>
      <c r="C59" s="2" t="str">
        <f>TEXT("F16066001097","00000")</f>
        <v>F16066001097</v>
      </c>
      <c r="D59" s="2" t="s">
        <v>116</v>
      </c>
      <c r="E59" s="2">
        <v>9937060577</v>
      </c>
      <c r="F59" s="2">
        <v>641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30.75" customHeight="1">
      <c r="A60" s="2" t="s">
        <v>117</v>
      </c>
      <c r="B60" s="2" t="s">
        <v>36</v>
      </c>
      <c r="C60" s="2" t="str">
        <f>TEXT("F16044001023","00000")</f>
        <v>F16044001023</v>
      </c>
      <c r="D60" s="2" t="s">
        <v>118</v>
      </c>
      <c r="E60" s="2">
        <v>8763624036</v>
      </c>
      <c r="F60" s="2">
        <v>640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30.75" customHeight="1">
      <c r="A61" s="2" t="s">
        <v>119</v>
      </c>
      <c r="B61" s="2" t="s">
        <v>36</v>
      </c>
      <c r="C61" s="2" t="str">
        <f>TEXT("F16112001013","00000")</f>
        <v>F16112001013</v>
      </c>
      <c r="D61" s="2" t="s">
        <v>120</v>
      </c>
      <c r="E61" s="2">
        <v>9437722909</v>
      </c>
      <c r="F61" s="2">
        <v>640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ht="30.75" customHeight="1">
      <c r="A62" s="2" t="s">
        <v>121</v>
      </c>
      <c r="B62" s="2" t="s">
        <v>36</v>
      </c>
      <c r="C62" s="2" t="str">
        <f>TEXT("F16114001031","00000")</f>
        <v>F16114001031</v>
      </c>
      <c r="D62" s="2" t="s">
        <v>122</v>
      </c>
      <c r="E62" s="2">
        <v>8093653900</v>
      </c>
      <c r="F62" s="2">
        <v>640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ht="30.75" customHeight="1">
      <c r="A63" s="2" t="s">
        <v>35</v>
      </c>
      <c r="B63" s="2" t="s">
        <v>36</v>
      </c>
      <c r="C63" s="2" t="str">
        <f>TEXT("F16007001012","00000")</f>
        <v>F16007001012</v>
      </c>
      <c r="D63" s="2" t="s">
        <v>123</v>
      </c>
      <c r="E63" s="2">
        <v>9556226510</v>
      </c>
      <c r="F63" s="2">
        <v>639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30.75" customHeight="1">
      <c r="A64" s="2" t="s">
        <v>43</v>
      </c>
      <c r="B64" s="2" t="s">
        <v>36</v>
      </c>
      <c r="C64" s="2" t="str">
        <f>TEXT("F16014001030","00000")</f>
        <v>F16014001030</v>
      </c>
      <c r="D64" s="2" t="s">
        <v>124</v>
      </c>
      <c r="E64" s="2">
        <v>9437319398</v>
      </c>
      <c r="F64" s="2">
        <v>639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ht="30.75" customHeight="1">
      <c r="A65" s="2" t="s">
        <v>55</v>
      </c>
      <c r="B65" s="2" t="s">
        <v>36</v>
      </c>
      <c r="C65" s="2" t="str">
        <f>TEXT("F16048001042","00000")</f>
        <v>F16048001042</v>
      </c>
      <c r="D65" s="2" t="s">
        <v>125</v>
      </c>
      <c r="E65" s="2">
        <v>8093110213</v>
      </c>
      <c r="F65" s="2">
        <v>639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ht="30.75" customHeight="1">
      <c r="A66" s="2" t="s">
        <v>35</v>
      </c>
      <c r="B66" s="2" t="s">
        <v>36</v>
      </c>
      <c r="C66" s="2" t="str">
        <f>TEXT("F16007009005","00000")</f>
        <v>F16007009005</v>
      </c>
      <c r="D66" s="2" t="s">
        <v>126</v>
      </c>
      <c r="E66" s="2">
        <v>9437567160</v>
      </c>
      <c r="F66" s="2">
        <v>638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ht="30.75" customHeight="1">
      <c r="A67" s="2" t="s">
        <v>55</v>
      </c>
      <c r="B67" s="2" t="s">
        <v>36</v>
      </c>
      <c r="C67" s="2" t="str">
        <f>TEXT("F16048001055","00000")</f>
        <v>F16048001055</v>
      </c>
      <c r="D67" s="2" t="s">
        <v>127</v>
      </c>
      <c r="E67" s="2">
        <v>9337355101</v>
      </c>
      <c r="F67" s="2">
        <v>638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ht="30.75" customHeight="1">
      <c r="A68" s="2" t="s">
        <v>128</v>
      </c>
      <c r="B68" s="2" t="s">
        <v>36</v>
      </c>
      <c r="C68" s="2" t="str">
        <f>TEXT("F16125001048","00000")</f>
        <v>F16125001048</v>
      </c>
      <c r="D68" s="2" t="s">
        <v>129</v>
      </c>
      <c r="E68" s="2">
        <v>7381815863</v>
      </c>
      <c r="F68" s="2">
        <v>638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ht="30.75" customHeight="1">
      <c r="A69" s="2" t="s">
        <v>85</v>
      </c>
      <c r="B69" s="2" t="s">
        <v>36</v>
      </c>
      <c r="C69" s="2" t="str">
        <f>TEXT("F16024001085","00000")</f>
        <v>F16024001085</v>
      </c>
      <c r="D69" s="2" t="s">
        <v>130</v>
      </c>
      <c r="E69" s="2">
        <v>9040902895</v>
      </c>
      <c r="F69" s="2">
        <v>637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ht="30.75" customHeight="1">
      <c r="A70" s="2" t="s">
        <v>131</v>
      </c>
      <c r="B70" s="2" t="s">
        <v>36</v>
      </c>
      <c r="C70" s="2" t="str">
        <f>TEXT("F16067001004","00000")</f>
        <v>F16067001004</v>
      </c>
      <c r="D70" s="2" t="s">
        <v>132</v>
      </c>
      <c r="E70" s="2">
        <v>7008929740</v>
      </c>
      <c r="F70" s="2">
        <v>637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ht="30.75" customHeight="1">
      <c r="A71" s="2" t="s">
        <v>133</v>
      </c>
      <c r="B71" s="2" t="s">
        <v>36</v>
      </c>
      <c r="C71" s="2" t="str">
        <f>TEXT("F16092001036","00000")</f>
        <v>F16092001036</v>
      </c>
      <c r="D71" s="2" t="s">
        <v>134</v>
      </c>
      <c r="E71" s="2">
        <v>9778787605</v>
      </c>
      <c r="F71" s="2">
        <v>637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ht="30.75" customHeight="1">
      <c r="A72" s="2" t="s">
        <v>135</v>
      </c>
      <c r="B72" s="2" t="s">
        <v>36</v>
      </c>
      <c r="C72" s="2" t="str">
        <f>TEXT("F16002001014","00000")</f>
        <v>F16002001014</v>
      </c>
      <c r="D72" s="2" t="s">
        <v>136</v>
      </c>
      <c r="E72" s="2">
        <v>9438243757</v>
      </c>
      <c r="F72" s="2">
        <v>636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ht="30.75" customHeight="1">
      <c r="A73" s="2" t="s">
        <v>137</v>
      </c>
      <c r="B73" s="2" t="s">
        <v>36</v>
      </c>
      <c r="C73" s="2" t="str">
        <f>TEXT("F16004001035","00000")</f>
        <v>F16004001035</v>
      </c>
      <c r="D73" s="2" t="s">
        <v>138</v>
      </c>
      <c r="E73" s="2">
        <v>7325930985</v>
      </c>
      <c r="F73" s="2">
        <v>636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ht="30.75" customHeight="1">
      <c r="A74" s="2" t="s">
        <v>41</v>
      </c>
      <c r="B74" s="2" t="s">
        <v>36</v>
      </c>
      <c r="C74" s="2" t="str">
        <f>TEXT("F16083001012","00000")</f>
        <v>F16083001012</v>
      </c>
      <c r="D74" s="2" t="s">
        <v>139</v>
      </c>
      <c r="E74" s="2">
        <v>9439264467</v>
      </c>
      <c r="F74" s="2">
        <v>636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ht="30.75" customHeight="1">
      <c r="A75" s="2" t="s">
        <v>28</v>
      </c>
      <c r="B75" s="2" t="s">
        <v>36</v>
      </c>
      <c r="C75" s="2" t="str">
        <f>TEXT("F16013001012","00000")</f>
        <v>F16013001012</v>
      </c>
      <c r="D75" s="2" t="s">
        <v>140</v>
      </c>
      <c r="E75" s="2">
        <v>8338865266</v>
      </c>
      <c r="F75" s="2">
        <v>635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ht="30.75" customHeight="1">
      <c r="A76" s="2" t="s">
        <v>6</v>
      </c>
      <c r="B76" s="2" t="s">
        <v>36</v>
      </c>
      <c r="C76" s="2" t="str">
        <f>TEXT("F16001001041","00000")</f>
        <v>F16001001041</v>
      </c>
      <c r="D76" s="2" t="s">
        <v>141</v>
      </c>
      <c r="E76" s="2">
        <v>9090789023</v>
      </c>
      <c r="F76" s="2">
        <v>634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ht="30.75" customHeight="1">
      <c r="A77" s="2" t="s">
        <v>72</v>
      </c>
      <c r="B77" s="2" t="s">
        <v>36</v>
      </c>
      <c r="C77" s="2" t="str">
        <f>TEXT("F16060001051","00000")</f>
        <v>F16060001051</v>
      </c>
      <c r="D77" s="2" t="s">
        <v>142</v>
      </c>
      <c r="E77" s="2">
        <v>8260217101</v>
      </c>
      <c r="F77" s="2">
        <v>634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ht="30.75" customHeight="1">
      <c r="A78" s="2" t="s">
        <v>66</v>
      </c>
      <c r="B78" s="2" t="s">
        <v>36</v>
      </c>
      <c r="C78" s="2" t="str">
        <f>TEXT("F16017001001","00000")</f>
        <v>F16017001001</v>
      </c>
      <c r="D78" s="2" t="s">
        <v>143</v>
      </c>
      <c r="E78" s="2">
        <v>9437339323</v>
      </c>
      <c r="F78" s="2">
        <v>633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ht="30.75" customHeight="1">
      <c r="A79" s="2" t="s">
        <v>72</v>
      </c>
      <c r="B79" s="2" t="s">
        <v>36</v>
      </c>
      <c r="C79" s="2" t="str">
        <f>TEXT("F16060001018","00000")</f>
        <v>F16060001018</v>
      </c>
      <c r="D79" s="2" t="s">
        <v>144</v>
      </c>
      <c r="E79" s="2">
        <v>9938872655</v>
      </c>
      <c r="F79" s="2">
        <v>633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ht="30.75" customHeight="1">
      <c r="A80" s="2" t="s">
        <v>145</v>
      </c>
      <c r="B80" s="2" t="s">
        <v>36</v>
      </c>
      <c r="C80" s="2" t="str">
        <f>TEXT("F16064001018","00000")</f>
        <v>F16064001018</v>
      </c>
      <c r="D80" s="2" t="s">
        <v>146</v>
      </c>
      <c r="E80" s="2">
        <v>9439191556</v>
      </c>
      <c r="F80" s="2">
        <v>633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ht="30.75" customHeight="1">
      <c r="A81" s="2" t="s">
        <v>72</v>
      </c>
      <c r="B81" s="2" t="s">
        <v>36</v>
      </c>
      <c r="C81" s="2" t="str">
        <f>TEXT("L17060001003","00000")</f>
        <v>L17060001003</v>
      </c>
      <c r="D81" s="2" t="s">
        <v>147</v>
      </c>
      <c r="E81" s="2">
        <v>9861732573</v>
      </c>
      <c r="F81" s="2">
        <v>633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ht="30.75" customHeight="1">
      <c r="A82" s="2" t="s">
        <v>148</v>
      </c>
      <c r="B82" s="2" t="s">
        <v>36</v>
      </c>
      <c r="C82" s="2" t="str">
        <f>TEXT("F16019001043","00000")</f>
        <v>F16019001043</v>
      </c>
      <c r="D82" s="2" t="s">
        <v>149</v>
      </c>
      <c r="E82" s="2">
        <v>9438628757</v>
      </c>
      <c r="F82" s="2">
        <v>632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ht="30.75" customHeight="1">
      <c r="A83" s="2" t="s">
        <v>108</v>
      </c>
      <c r="B83" s="2" t="s">
        <v>36</v>
      </c>
      <c r="C83" s="2" t="str">
        <f>TEXT("F16069001010","00000")</f>
        <v>F16069001010</v>
      </c>
      <c r="D83" s="2" t="s">
        <v>150</v>
      </c>
      <c r="E83" s="2">
        <v>9178380376</v>
      </c>
      <c r="F83" s="2">
        <v>632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ht="30.75" customHeight="1">
      <c r="A84" s="2" t="s">
        <v>45</v>
      </c>
      <c r="B84" s="2" t="s">
        <v>36</v>
      </c>
      <c r="C84" s="2" t="str">
        <f>TEXT("F16111001010","00000")</f>
        <v>F16111001010</v>
      </c>
      <c r="D84" s="2" t="s">
        <v>151</v>
      </c>
      <c r="E84" s="2">
        <v>6370260679</v>
      </c>
      <c r="F84" s="2">
        <v>632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ht="30.75" customHeight="1">
      <c r="A85" s="2" t="s">
        <v>128</v>
      </c>
      <c r="B85" s="2" t="s">
        <v>36</v>
      </c>
      <c r="C85" s="2" t="str">
        <f>TEXT("F16125001016","00000")</f>
        <v>F16125001016</v>
      </c>
      <c r="D85" s="2" t="s">
        <v>152</v>
      </c>
      <c r="E85" s="2">
        <v>9438003350</v>
      </c>
      <c r="F85" s="2">
        <v>632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ht="30.75" customHeight="1">
      <c r="A86" s="2" t="s">
        <v>153</v>
      </c>
      <c r="B86" s="2" t="s">
        <v>36</v>
      </c>
      <c r="C86" s="2" t="str">
        <f>TEXT("F16148001053","00000")</f>
        <v>F16148001053</v>
      </c>
      <c r="D86" s="2" t="s">
        <v>154</v>
      </c>
      <c r="E86" s="2">
        <v>9556146322</v>
      </c>
      <c r="F86" s="2">
        <v>632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ht="30.75" customHeight="1">
      <c r="A87" s="2" t="s">
        <v>91</v>
      </c>
      <c r="B87" s="2" t="s">
        <v>36</v>
      </c>
      <c r="C87" s="2" t="str">
        <f>TEXT("L17070001001","00000")</f>
        <v>L17070001001</v>
      </c>
      <c r="D87" s="2" t="s">
        <v>155</v>
      </c>
      <c r="E87" s="2">
        <v>9040210927</v>
      </c>
      <c r="F87" s="2">
        <v>632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ht="30.75" customHeight="1">
      <c r="A88" s="2" t="s">
        <v>156</v>
      </c>
      <c r="B88" s="2" t="s">
        <v>36</v>
      </c>
      <c r="C88" s="2" t="str">
        <f>TEXT("F16005001055","00000")</f>
        <v>F16005001055</v>
      </c>
      <c r="D88" s="2" t="s">
        <v>157</v>
      </c>
      <c r="E88" s="2">
        <v>7205575074</v>
      </c>
      <c r="F88" s="2">
        <v>631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ht="30.75" customHeight="1">
      <c r="A89" s="2" t="s">
        <v>158</v>
      </c>
      <c r="B89" s="2" t="s">
        <v>36</v>
      </c>
      <c r="C89" s="2" t="str">
        <f>TEXT("F16009001009","00000")</f>
        <v>F16009001009</v>
      </c>
      <c r="D89" s="2" t="s">
        <v>159</v>
      </c>
      <c r="E89" s="2">
        <v>9304774219</v>
      </c>
      <c r="F89" s="2">
        <v>631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ht="30.75" customHeight="1">
      <c r="A90" s="2" t="s">
        <v>160</v>
      </c>
      <c r="B90" s="2" t="s">
        <v>36</v>
      </c>
      <c r="C90" s="2" t="str">
        <f>TEXT("F16089001040","00000")</f>
        <v>F16089001040</v>
      </c>
      <c r="D90" s="2" t="s">
        <v>161</v>
      </c>
      <c r="E90" s="2">
        <v>8908018083</v>
      </c>
      <c r="F90" s="2">
        <v>631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ht="30.75" customHeight="1">
      <c r="A91" s="2" t="s">
        <v>35</v>
      </c>
      <c r="B91" s="2" t="s">
        <v>36</v>
      </c>
      <c r="C91" s="2" t="str">
        <f>TEXT("F16007001004","00000")</f>
        <v>F16007001004</v>
      </c>
      <c r="D91" s="2" t="s">
        <v>162</v>
      </c>
      <c r="E91" s="2">
        <v>9439111180</v>
      </c>
      <c r="F91" s="2">
        <v>630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ht="30.75" customHeight="1">
      <c r="A92" s="2" t="s">
        <v>163</v>
      </c>
      <c r="B92" s="2" t="s">
        <v>36</v>
      </c>
      <c r="C92" s="2" t="str">
        <f>TEXT("F16027001001","00000")</f>
        <v>F16027001001</v>
      </c>
      <c r="D92" s="2" t="s">
        <v>164</v>
      </c>
      <c r="E92" s="2">
        <v>8804892833</v>
      </c>
      <c r="F92" s="2">
        <v>630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ht="30.75" customHeight="1">
      <c r="A93" s="2" t="s">
        <v>72</v>
      </c>
      <c r="B93" s="2" t="s">
        <v>36</v>
      </c>
      <c r="C93" s="2" t="str">
        <f>TEXT("F16060001056","00000")</f>
        <v>F16060001056</v>
      </c>
      <c r="D93" s="2" t="s">
        <v>165</v>
      </c>
      <c r="E93" s="2">
        <v>9668483889</v>
      </c>
      <c r="F93" s="2">
        <v>630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ht="30.75" customHeight="1">
      <c r="A94" s="2" t="s">
        <v>160</v>
      </c>
      <c r="B94" s="2" t="s">
        <v>36</v>
      </c>
      <c r="C94" s="2" t="str">
        <f>TEXT("F16089001002","00000")</f>
        <v>F16089001002</v>
      </c>
      <c r="D94" s="2" t="s">
        <v>166</v>
      </c>
      <c r="E94" s="2">
        <v>7682988125</v>
      </c>
      <c r="F94" s="2">
        <v>630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ht="30.75" customHeight="1">
      <c r="A95" s="2" t="s">
        <v>167</v>
      </c>
      <c r="B95" s="2" t="s">
        <v>36</v>
      </c>
      <c r="C95" s="2" t="str">
        <f>TEXT("F16116001015","00000")</f>
        <v>F16116001015</v>
      </c>
      <c r="D95" s="2" t="s">
        <v>168</v>
      </c>
      <c r="E95" s="2">
        <v>7077099712</v>
      </c>
      <c r="F95" s="2">
        <v>630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ht="30.75" customHeight="1">
      <c r="A96" s="2" t="s">
        <v>45</v>
      </c>
      <c r="B96" s="2" t="s">
        <v>36</v>
      </c>
      <c r="C96" s="2" t="str">
        <f>TEXT("L17111001005","00000")</f>
        <v>L17111001005</v>
      </c>
      <c r="D96" s="2" t="s">
        <v>169</v>
      </c>
      <c r="E96" s="2">
        <v>7978010417</v>
      </c>
      <c r="F96" s="2">
        <v>630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ht="30.75" customHeight="1">
      <c r="A97" s="2" t="s">
        <v>156</v>
      </c>
      <c r="B97" s="2" t="s">
        <v>36</v>
      </c>
      <c r="C97" s="2" t="str">
        <f>TEXT("F16005001069","00000")</f>
        <v>F16005001069</v>
      </c>
      <c r="D97" s="2" t="s">
        <v>170</v>
      </c>
      <c r="E97" s="2">
        <v>9658983153</v>
      </c>
      <c r="F97" s="2">
        <v>629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ht="30.75" customHeight="1">
      <c r="A98" s="2" t="s">
        <v>53</v>
      </c>
      <c r="B98" s="2" t="s">
        <v>36</v>
      </c>
      <c r="C98" s="2" t="str">
        <f>TEXT("F16012001054","00000")</f>
        <v>F16012001054</v>
      </c>
      <c r="D98" s="2" t="s">
        <v>171</v>
      </c>
      <c r="E98" s="2">
        <v>9853600268</v>
      </c>
      <c r="F98" s="2">
        <v>629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ht="30.75" customHeight="1">
      <c r="A99" s="2" t="s">
        <v>41</v>
      </c>
      <c r="B99" s="2" t="s">
        <v>36</v>
      </c>
      <c r="C99" s="2" t="str">
        <f>TEXT("F16083001054","00000")</f>
        <v>F16083001054</v>
      </c>
      <c r="D99" s="2" t="s">
        <v>172</v>
      </c>
      <c r="E99" s="2">
        <v>7377114893</v>
      </c>
      <c r="F99" s="2">
        <v>629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ht="30.75" customHeight="1">
      <c r="A100" s="2" t="s">
        <v>43</v>
      </c>
      <c r="B100" s="2" t="s">
        <v>36</v>
      </c>
      <c r="C100" s="2" t="str">
        <f>TEXT("L17014001005","00000")</f>
        <v>L17014001005</v>
      </c>
      <c r="D100" s="2" t="s">
        <v>173</v>
      </c>
      <c r="E100" s="2">
        <v>8280003080</v>
      </c>
      <c r="F100" s="2">
        <v>629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ht="30.75" customHeight="1">
      <c r="A101" s="2" t="s">
        <v>80</v>
      </c>
      <c r="B101" s="2" t="s">
        <v>36</v>
      </c>
      <c r="C101" s="2" t="str">
        <f>TEXT("F16021001049","00000")</f>
        <v>F16021001049</v>
      </c>
      <c r="D101" s="2" t="s">
        <v>174</v>
      </c>
      <c r="E101" s="2">
        <v>9178407154</v>
      </c>
      <c r="F101" s="2">
        <v>628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 ht="30.75" customHeight="1">
      <c r="A102" s="2" t="s">
        <v>175</v>
      </c>
      <c r="B102" s="2" t="s">
        <v>36</v>
      </c>
      <c r="C102" s="2" t="str">
        <f>TEXT("F16025001006","00000")</f>
        <v>F16025001006</v>
      </c>
      <c r="D102" s="2" t="s">
        <v>176</v>
      </c>
      <c r="E102" s="2">
        <v>8895002352</v>
      </c>
      <c r="F102" s="2">
        <v>628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ht="30.75" customHeight="1">
      <c r="A103" s="2" t="s">
        <v>108</v>
      </c>
      <c r="B103" s="2" t="s">
        <v>36</v>
      </c>
      <c r="C103" s="2" t="str">
        <f>TEXT("F16069001029","00000")</f>
        <v>F16069001029</v>
      </c>
      <c r="D103" s="2" t="s">
        <v>177</v>
      </c>
      <c r="E103" s="2">
        <v>8895070702</v>
      </c>
      <c r="F103" s="2">
        <v>628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ht="30.75" customHeight="1">
      <c r="A104" s="2" t="s">
        <v>178</v>
      </c>
      <c r="B104" s="2" t="s">
        <v>36</v>
      </c>
      <c r="C104" s="2" t="str">
        <f>TEXT("F16123001003","00000")</f>
        <v>F16123001003</v>
      </c>
      <c r="D104" s="2" t="s">
        <v>179</v>
      </c>
      <c r="E104" s="2">
        <v>9178414473</v>
      </c>
      <c r="F104" s="2">
        <v>628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ht="30.75" customHeight="1">
      <c r="A105" s="2" t="s">
        <v>58</v>
      </c>
      <c r="B105" s="2" t="s">
        <v>36</v>
      </c>
      <c r="C105" s="2" t="str">
        <f>TEXT("F16126001049","00000")</f>
        <v>F16126001049</v>
      </c>
      <c r="D105" s="2" t="s">
        <v>180</v>
      </c>
      <c r="E105" s="2">
        <v>9853237599</v>
      </c>
      <c r="F105" s="2">
        <v>628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ht="30.75" customHeight="1">
      <c r="A106" s="2" t="s">
        <v>181</v>
      </c>
      <c r="B106" s="2" t="s">
        <v>36</v>
      </c>
      <c r="C106" s="2" t="str">
        <f>TEXT("F16154001040","00000")</f>
        <v>F16154001040</v>
      </c>
      <c r="D106" s="2" t="s">
        <v>182</v>
      </c>
      <c r="E106" s="2">
        <v>9861948038</v>
      </c>
      <c r="F106" s="2">
        <v>628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8"/>
  <sheetViews>
    <sheetView workbookViewId="0">
      <selection sqref="A1:F1"/>
    </sheetView>
  </sheetViews>
  <sheetFormatPr defaultRowHeight="15"/>
  <cols>
    <col min="1" max="1" width="24.7109375" customWidth="1"/>
    <col min="2" max="2" width="20.140625" customWidth="1"/>
    <col min="3" max="3" width="15.28515625" customWidth="1"/>
    <col min="4" max="4" width="22.85546875" customWidth="1"/>
    <col min="5" max="5" width="12.42578125" customWidth="1"/>
  </cols>
  <sheetData>
    <row r="1" spans="1:256" ht="4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31.5" customHeight="1">
      <c r="A2" s="3" t="s">
        <v>183</v>
      </c>
      <c r="B2" s="3" t="s">
        <v>184</v>
      </c>
      <c r="C2" s="3" t="str">
        <f>TEXT("F16100007005","00000")</f>
        <v>F16100007005</v>
      </c>
      <c r="D2" s="3" t="s">
        <v>185</v>
      </c>
      <c r="E2" s="3">
        <v>9437641039</v>
      </c>
      <c r="F2" s="3">
        <v>666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31.5" customHeight="1">
      <c r="A3" s="3" t="s">
        <v>148</v>
      </c>
      <c r="B3" s="3" t="s">
        <v>184</v>
      </c>
      <c r="C3" s="3" t="str">
        <f>TEXT("F16019007063","00000")</f>
        <v>F16019007063</v>
      </c>
      <c r="D3" s="3" t="s">
        <v>186</v>
      </c>
      <c r="E3" s="3">
        <v>7869254635</v>
      </c>
      <c r="F3" s="3">
        <v>664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31.5" customHeight="1">
      <c r="A4" s="3" t="s">
        <v>115</v>
      </c>
      <c r="B4" s="3" t="s">
        <v>184</v>
      </c>
      <c r="C4" s="3" t="str">
        <f>TEXT("F16066007001","00000")</f>
        <v>F16066007001</v>
      </c>
      <c r="D4" s="3" t="s">
        <v>187</v>
      </c>
      <c r="E4" s="3">
        <v>9937060577</v>
      </c>
      <c r="F4" s="3">
        <v>651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31.5" customHeight="1">
      <c r="A5" s="3" t="s">
        <v>115</v>
      </c>
      <c r="B5" s="3" t="s">
        <v>184</v>
      </c>
      <c r="C5" s="3" t="str">
        <f>TEXT("F16066007022","00000")</f>
        <v>F16066007022</v>
      </c>
      <c r="D5" s="3" t="s">
        <v>188</v>
      </c>
      <c r="E5" s="3">
        <v>8280334453</v>
      </c>
      <c r="F5" s="3">
        <v>651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31.5" customHeight="1">
      <c r="A6" s="3" t="s">
        <v>189</v>
      </c>
      <c r="B6" s="3" t="s">
        <v>184</v>
      </c>
      <c r="C6" s="3" t="str">
        <f>TEXT("F16015007008","00000")</f>
        <v>F16015007008</v>
      </c>
      <c r="D6" s="3" t="s">
        <v>190</v>
      </c>
      <c r="E6" s="3">
        <v>9861053430</v>
      </c>
      <c r="F6" s="3">
        <v>649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31.5" customHeight="1">
      <c r="A7" s="3" t="s">
        <v>6</v>
      </c>
      <c r="B7" s="3" t="s">
        <v>184</v>
      </c>
      <c r="C7" s="3" t="str">
        <f>TEXT("F16001007036","00000")</f>
        <v>F16001007036</v>
      </c>
      <c r="D7" s="3" t="s">
        <v>191</v>
      </c>
      <c r="E7" s="3">
        <v>9437297959</v>
      </c>
      <c r="F7" s="3">
        <v>648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31.5" customHeight="1">
      <c r="A8" s="3" t="s">
        <v>61</v>
      </c>
      <c r="B8" s="3" t="s">
        <v>184</v>
      </c>
      <c r="C8" s="3" t="str">
        <f>TEXT("F16020007021","00000")</f>
        <v>F16020007021</v>
      </c>
      <c r="D8" s="3" t="s">
        <v>192</v>
      </c>
      <c r="E8" s="3">
        <v>8457998997</v>
      </c>
      <c r="F8" s="3">
        <v>643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31.5" customHeight="1">
      <c r="A9" s="3" t="s">
        <v>148</v>
      </c>
      <c r="B9" s="3" t="s">
        <v>184</v>
      </c>
      <c r="C9" s="3" t="str">
        <f>TEXT("F16019007021","00000")</f>
        <v>F16019007021</v>
      </c>
      <c r="D9" s="3" t="s">
        <v>193</v>
      </c>
      <c r="E9" s="3">
        <v>7004803652</v>
      </c>
      <c r="F9" s="3">
        <v>640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31.5" customHeight="1">
      <c r="A10" s="3" t="s">
        <v>6</v>
      </c>
      <c r="B10" s="3" t="s">
        <v>184</v>
      </c>
      <c r="C10" s="3" t="str">
        <f>TEXT("F16001007012","00000")</f>
        <v>F16001007012</v>
      </c>
      <c r="D10" s="3" t="s">
        <v>194</v>
      </c>
      <c r="E10" s="3">
        <v>9040639277</v>
      </c>
      <c r="F10" s="3">
        <v>638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31.5" customHeight="1">
      <c r="A11" s="3" t="s">
        <v>6</v>
      </c>
      <c r="B11" s="3" t="s">
        <v>184</v>
      </c>
      <c r="C11" s="3" t="str">
        <f>TEXT("F16001007033","00000")</f>
        <v>F16001007033</v>
      </c>
      <c r="D11" s="3" t="s">
        <v>195</v>
      </c>
      <c r="E11" s="3">
        <v>9438436687</v>
      </c>
      <c r="F11" s="3">
        <v>637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31.5" customHeight="1">
      <c r="A12" s="3" t="s">
        <v>148</v>
      </c>
      <c r="B12" s="3" t="s">
        <v>184</v>
      </c>
      <c r="C12" s="3" t="str">
        <f>TEXT("F16019007045","00000")</f>
        <v>F16019007045</v>
      </c>
      <c r="D12" s="3" t="s">
        <v>196</v>
      </c>
      <c r="E12" s="3">
        <v>7763972103</v>
      </c>
      <c r="F12" s="3">
        <v>636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31.5" customHeight="1">
      <c r="A13" s="3" t="s">
        <v>85</v>
      </c>
      <c r="B13" s="3" t="s">
        <v>184</v>
      </c>
      <c r="C13" s="3" t="str">
        <f>TEXT("F16024007026","00000")</f>
        <v>F16024007026</v>
      </c>
      <c r="D13" s="3" t="s">
        <v>197</v>
      </c>
      <c r="E13" s="3">
        <v>9437436016</v>
      </c>
      <c r="F13" s="3">
        <v>635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31.5" customHeight="1">
      <c r="A14" s="3" t="s">
        <v>61</v>
      </c>
      <c r="B14" s="3" t="s">
        <v>184</v>
      </c>
      <c r="C14" s="3" t="str">
        <f>TEXT("L17020007001","00000")</f>
        <v>L17020007001</v>
      </c>
      <c r="D14" s="3" t="s">
        <v>198</v>
      </c>
      <c r="E14" s="3">
        <v>8079710276</v>
      </c>
      <c r="F14" s="3">
        <v>632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31.5" customHeight="1">
      <c r="A15" s="3" t="s">
        <v>148</v>
      </c>
      <c r="B15" s="3" t="s">
        <v>184</v>
      </c>
      <c r="C15" s="3" t="str">
        <f>TEXT("F16019007059","00000")</f>
        <v>F16019007059</v>
      </c>
      <c r="D15" s="3" t="s">
        <v>199</v>
      </c>
      <c r="E15" s="3">
        <v>9438173454</v>
      </c>
      <c r="F15" s="3">
        <v>629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31.5" customHeight="1">
      <c r="A16" s="3" t="s">
        <v>85</v>
      </c>
      <c r="B16" s="3" t="s">
        <v>184</v>
      </c>
      <c r="C16" s="3" t="str">
        <f>TEXT("F16024007027","00000")</f>
        <v>F16024007027</v>
      </c>
      <c r="D16" s="3" t="s">
        <v>200</v>
      </c>
      <c r="E16" s="3">
        <v>7064559175</v>
      </c>
      <c r="F16" s="3">
        <v>629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31.5" customHeight="1">
      <c r="A17" s="3" t="s">
        <v>85</v>
      </c>
      <c r="B17" s="3" t="s">
        <v>184</v>
      </c>
      <c r="C17" s="3" t="str">
        <f>TEXT("F16024007031","00000")</f>
        <v>F16024007031</v>
      </c>
      <c r="D17" s="3" t="s">
        <v>201</v>
      </c>
      <c r="E17" s="3"/>
      <c r="F17" s="3">
        <v>626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31.5" customHeight="1">
      <c r="A18" s="3" t="s">
        <v>183</v>
      </c>
      <c r="B18" s="3" t="s">
        <v>184</v>
      </c>
      <c r="C18" s="3" t="str">
        <f>TEXT("F16100007004","00000")</f>
        <v>F16100007004</v>
      </c>
      <c r="D18" s="3" t="s">
        <v>202</v>
      </c>
      <c r="E18" s="3">
        <v>9668603174</v>
      </c>
      <c r="F18" s="3">
        <v>626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31.5" customHeight="1">
      <c r="A19" s="3" t="s">
        <v>203</v>
      </c>
      <c r="B19" s="3" t="s">
        <v>184</v>
      </c>
      <c r="C19" s="3" t="str">
        <f>TEXT("F16026007008","00000")</f>
        <v>F16026007008</v>
      </c>
      <c r="D19" s="3" t="s">
        <v>204</v>
      </c>
      <c r="E19" s="3">
        <v>7064165385</v>
      </c>
      <c r="F19" s="3">
        <v>625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31.5" customHeight="1">
      <c r="A20" s="3" t="s">
        <v>6</v>
      </c>
      <c r="B20" s="3" t="s">
        <v>184</v>
      </c>
      <c r="C20" s="3" t="str">
        <f>TEXT("F16001007010","00000")</f>
        <v>F16001007010</v>
      </c>
      <c r="D20" s="3" t="s">
        <v>205</v>
      </c>
      <c r="E20" s="3"/>
      <c r="F20" s="3">
        <v>623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31.5" customHeight="1">
      <c r="A21" s="3" t="s">
        <v>6</v>
      </c>
      <c r="B21" s="3" t="s">
        <v>184</v>
      </c>
      <c r="C21" s="3" t="str">
        <f>TEXT("F16020007011","00000")</f>
        <v>F16020007011</v>
      </c>
      <c r="D21" s="3" t="s">
        <v>206</v>
      </c>
      <c r="E21" s="3">
        <v>8018716825</v>
      </c>
      <c r="F21" s="3">
        <v>621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31.5" customHeight="1">
      <c r="A22" s="3" t="s">
        <v>85</v>
      </c>
      <c r="B22" s="3" t="s">
        <v>184</v>
      </c>
      <c r="C22" s="3" t="str">
        <f>TEXT("F16024007030","00000")</f>
        <v>F16024007030</v>
      </c>
      <c r="D22" s="3" t="s">
        <v>207</v>
      </c>
      <c r="E22" s="3">
        <v>9861466061</v>
      </c>
      <c r="F22" s="3">
        <v>620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31.5" customHeight="1">
      <c r="A23" s="3" t="s">
        <v>203</v>
      </c>
      <c r="B23" s="3" t="s">
        <v>184</v>
      </c>
      <c r="C23" s="3" t="str">
        <f>TEXT("L17026007002","00000")</f>
        <v>L17026007002</v>
      </c>
      <c r="D23" s="3" t="s">
        <v>208</v>
      </c>
      <c r="E23" s="3">
        <v>7205642961</v>
      </c>
      <c r="F23" s="3">
        <v>620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31.5" customHeight="1">
      <c r="A24" s="3" t="s">
        <v>6</v>
      </c>
      <c r="B24" s="3" t="s">
        <v>184</v>
      </c>
      <c r="C24" s="3" t="str">
        <f>TEXT("F16001007014","00000")</f>
        <v>F16001007014</v>
      </c>
      <c r="D24" s="3" t="s">
        <v>209</v>
      </c>
      <c r="E24" s="3">
        <v>8280074638</v>
      </c>
      <c r="F24" s="3">
        <v>617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31.5" customHeight="1">
      <c r="A25" s="3" t="s">
        <v>145</v>
      </c>
      <c r="B25" s="3" t="s">
        <v>184</v>
      </c>
      <c r="C25" s="3" t="str">
        <f>TEXT("F16064007032","00000")</f>
        <v>F16064007032</v>
      </c>
      <c r="D25" s="3" t="s">
        <v>210</v>
      </c>
      <c r="E25" s="3">
        <v>7205205086</v>
      </c>
      <c r="F25" s="3">
        <v>617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31.5" customHeight="1">
      <c r="A26" s="3" t="s">
        <v>203</v>
      </c>
      <c r="B26" s="3" t="s">
        <v>184</v>
      </c>
      <c r="C26" s="3" t="str">
        <f>TEXT("F16026007002","00000")</f>
        <v>F16026007002</v>
      </c>
      <c r="D26" s="3" t="s">
        <v>211</v>
      </c>
      <c r="E26" s="3">
        <v>9178878255</v>
      </c>
      <c r="F26" s="3">
        <v>616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31.5" customHeight="1">
      <c r="A27" s="3" t="s">
        <v>212</v>
      </c>
      <c r="B27" s="3" t="s">
        <v>184</v>
      </c>
      <c r="C27" s="3" t="str">
        <f>TEXT("F16061007011","00000")</f>
        <v>F16061007011</v>
      </c>
      <c r="D27" s="3" t="s">
        <v>213</v>
      </c>
      <c r="E27" s="3">
        <v>9668079074</v>
      </c>
      <c r="F27" s="3">
        <v>615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31.5" customHeight="1">
      <c r="A28" s="3" t="s">
        <v>212</v>
      </c>
      <c r="B28" s="3" t="s">
        <v>184</v>
      </c>
      <c r="C28" s="3" t="str">
        <f>TEXT("F16061007019","00000")</f>
        <v>F16061007019</v>
      </c>
      <c r="D28" s="3" t="s">
        <v>214</v>
      </c>
      <c r="E28" s="3"/>
      <c r="F28" s="3">
        <v>614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31.5" customHeight="1">
      <c r="A29" s="3" t="s">
        <v>189</v>
      </c>
      <c r="B29" s="3" t="s">
        <v>184</v>
      </c>
      <c r="C29" s="3" t="str">
        <f>TEXT("F16015007019","00000")</f>
        <v>F16015007019</v>
      </c>
      <c r="D29" s="3" t="s">
        <v>215</v>
      </c>
      <c r="E29" s="3">
        <v>8093486708</v>
      </c>
      <c r="F29" s="3">
        <v>613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31.5" customHeight="1">
      <c r="A30" s="3" t="s">
        <v>148</v>
      </c>
      <c r="B30" s="3" t="s">
        <v>184</v>
      </c>
      <c r="C30" s="3" t="str">
        <f>TEXT("F16019007022","00000")</f>
        <v>F16019007022</v>
      </c>
      <c r="D30" s="3" t="s">
        <v>216</v>
      </c>
      <c r="E30" s="3">
        <v>9338127853</v>
      </c>
      <c r="F30" s="3">
        <v>613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31.5" customHeight="1">
      <c r="A31" s="3" t="s">
        <v>80</v>
      </c>
      <c r="B31" s="3" t="s">
        <v>184</v>
      </c>
      <c r="C31" s="3" t="str">
        <f>TEXT("F16021007007","00000")</f>
        <v>F16021007007</v>
      </c>
      <c r="D31" s="3" t="s">
        <v>217</v>
      </c>
      <c r="E31" s="3">
        <v>8093670166</v>
      </c>
      <c r="F31" s="3">
        <v>612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31.5" customHeight="1">
      <c r="A32" s="3" t="s">
        <v>85</v>
      </c>
      <c r="B32" s="3" t="s">
        <v>184</v>
      </c>
      <c r="C32" s="3" t="str">
        <f>TEXT("F16024007017","00000")</f>
        <v>F16024007017</v>
      </c>
      <c r="D32" s="3" t="s">
        <v>218</v>
      </c>
      <c r="E32" s="3">
        <v>9938626117</v>
      </c>
      <c r="F32" s="3">
        <v>612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31.5" customHeight="1">
      <c r="A33" s="3" t="s">
        <v>219</v>
      </c>
      <c r="B33" s="3" t="s">
        <v>184</v>
      </c>
      <c r="C33" s="3" t="str">
        <f>TEXT("F16053004076","00000")</f>
        <v>F16053004076</v>
      </c>
      <c r="D33" s="3" t="s">
        <v>220</v>
      </c>
      <c r="E33" s="3">
        <v>9437751683</v>
      </c>
      <c r="F33" s="3">
        <v>611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31.5" customHeight="1">
      <c r="A34" s="3" t="s">
        <v>85</v>
      </c>
      <c r="B34" s="3" t="s">
        <v>184</v>
      </c>
      <c r="C34" s="3" t="str">
        <f>TEXT("F16024007015","00000")</f>
        <v>F16024007015</v>
      </c>
      <c r="D34" s="3" t="s">
        <v>221</v>
      </c>
      <c r="E34" s="3">
        <v>7077829494</v>
      </c>
      <c r="F34" s="3">
        <v>610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31.5" customHeight="1">
      <c r="A35" s="3" t="s">
        <v>85</v>
      </c>
      <c r="B35" s="3" t="s">
        <v>184</v>
      </c>
      <c r="C35" s="3" t="str">
        <f>TEXT("F16024007019","00000")</f>
        <v>F16024007019</v>
      </c>
      <c r="D35" s="3" t="s">
        <v>222</v>
      </c>
      <c r="E35" s="3">
        <v>8339909161</v>
      </c>
      <c r="F35" s="3">
        <v>610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31.5" customHeight="1">
      <c r="A36" s="3" t="s">
        <v>135</v>
      </c>
      <c r="B36" s="3" t="s">
        <v>184</v>
      </c>
      <c r="C36" s="3" t="str">
        <f>TEXT("F16002007040","00000")</f>
        <v>F16002007040</v>
      </c>
      <c r="D36" s="3" t="s">
        <v>223</v>
      </c>
      <c r="E36" s="3">
        <v>9658150740</v>
      </c>
      <c r="F36" s="3">
        <v>609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31.5" customHeight="1">
      <c r="A37" s="3" t="s">
        <v>148</v>
      </c>
      <c r="B37" s="3" t="s">
        <v>184</v>
      </c>
      <c r="C37" s="3" t="str">
        <f>TEXT("F16019007058","00000")</f>
        <v>F16019007058</v>
      </c>
      <c r="D37" s="3" t="s">
        <v>224</v>
      </c>
      <c r="E37" s="3">
        <v>9114168152</v>
      </c>
      <c r="F37" s="3">
        <v>609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31.5" customHeight="1">
      <c r="A38" s="3" t="s">
        <v>225</v>
      </c>
      <c r="B38" s="3" t="s">
        <v>184</v>
      </c>
      <c r="C38" s="3" t="str">
        <f>TEXT("F16043007026","00000")</f>
        <v>F16043007026</v>
      </c>
      <c r="D38" s="3" t="s">
        <v>226</v>
      </c>
      <c r="E38" s="3">
        <v>9040856263</v>
      </c>
      <c r="F38" s="3">
        <v>609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31.5" customHeight="1">
      <c r="A39" s="3" t="s">
        <v>183</v>
      </c>
      <c r="B39" s="3" t="s">
        <v>184</v>
      </c>
      <c r="C39" s="3" t="str">
        <f>TEXT("F16100007002","00000")</f>
        <v>F16100007002</v>
      </c>
      <c r="D39" s="3" t="s">
        <v>227</v>
      </c>
      <c r="E39" s="3">
        <v>9438917308</v>
      </c>
      <c r="F39" s="3">
        <v>609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31.5" customHeight="1">
      <c r="A40" s="3" t="s">
        <v>6</v>
      </c>
      <c r="B40" s="3" t="s">
        <v>184</v>
      </c>
      <c r="C40" s="3" t="str">
        <f>TEXT("F16001007025","00000")</f>
        <v>F16001007025</v>
      </c>
      <c r="D40" s="3" t="s">
        <v>228</v>
      </c>
      <c r="E40" s="3">
        <v>9692490991</v>
      </c>
      <c r="F40" s="3">
        <v>608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31.5" customHeight="1">
      <c r="A41" s="3" t="s">
        <v>212</v>
      </c>
      <c r="B41" s="3" t="s">
        <v>184</v>
      </c>
      <c r="C41" s="3" t="str">
        <f>TEXT("F16061007005","00000")</f>
        <v>F16061007005</v>
      </c>
      <c r="D41" s="3" t="s">
        <v>229</v>
      </c>
      <c r="E41" s="3">
        <v>7077736702</v>
      </c>
      <c r="F41" s="3">
        <v>608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31.5" customHeight="1">
      <c r="A42" s="3" t="s">
        <v>85</v>
      </c>
      <c r="B42" s="3" t="s">
        <v>184</v>
      </c>
      <c r="C42" s="3" t="str">
        <f>TEXT("L17024007002","00000")</f>
        <v>L17024007002</v>
      </c>
      <c r="D42" s="3" t="s">
        <v>230</v>
      </c>
      <c r="E42" s="3">
        <v>9938518835</v>
      </c>
      <c r="F42" s="3">
        <v>608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31.5" customHeight="1">
      <c r="A43" s="3" t="s">
        <v>183</v>
      </c>
      <c r="B43" s="3" t="s">
        <v>184</v>
      </c>
      <c r="C43" s="3" t="str">
        <f>TEXT("L17100007004","00000")</f>
        <v>L17100007004</v>
      </c>
      <c r="D43" s="3" t="s">
        <v>231</v>
      </c>
      <c r="E43" s="3">
        <v>9040205715</v>
      </c>
      <c r="F43" s="3">
        <v>608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31.5" customHeight="1">
      <c r="A44" s="3" t="s">
        <v>6</v>
      </c>
      <c r="B44" s="3" t="s">
        <v>184</v>
      </c>
      <c r="C44" s="3" t="str">
        <f>TEXT("F16001007016","00000")</f>
        <v>F16001007016</v>
      </c>
      <c r="D44" s="3" t="s">
        <v>232</v>
      </c>
      <c r="E44" s="3">
        <v>7873088417</v>
      </c>
      <c r="F44" s="3">
        <v>606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31.5" customHeight="1">
      <c r="A45" s="3" t="s">
        <v>135</v>
      </c>
      <c r="B45" s="3" t="s">
        <v>184</v>
      </c>
      <c r="C45" s="3" t="str">
        <f>TEXT("F16002007056","00000")</f>
        <v>F16002007056</v>
      </c>
      <c r="D45" s="3" t="s">
        <v>233</v>
      </c>
      <c r="E45" s="3">
        <v>9668421067</v>
      </c>
      <c r="F45" s="3">
        <v>606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31.5" customHeight="1">
      <c r="A46" s="3" t="s">
        <v>61</v>
      </c>
      <c r="B46" s="3" t="s">
        <v>184</v>
      </c>
      <c r="C46" s="3" t="str">
        <f>TEXT("F16020007004","00000")</f>
        <v>F16020007004</v>
      </c>
      <c r="D46" s="3" t="s">
        <v>234</v>
      </c>
      <c r="E46" s="3">
        <v>9040346493</v>
      </c>
      <c r="F46" s="3">
        <v>605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31.5" customHeight="1">
      <c r="A47" s="3" t="s">
        <v>212</v>
      </c>
      <c r="B47" s="3" t="s">
        <v>184</v>
      </c>
      <c r="C47" s="3" t="str">
        <f>TEXT("L17061007002","00000")</f>
        <v>L17061007002</v>
      </c>
      <c r="D47" s="3" t="s">
        <v>235</v>
      </c>
      <c r="E47" s="3">
        <v>9861614463</v>
      </c>
      <c r="F47" s="3">
        <v>605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31.5" customHeight="1">
      <c r="A48" s="3" t="s">
        <v>183</v>
      </c>
      <c r="B48" s="3" t="s">
        <v>184</v>
      </c>
      <c r="C48" s="3" t="str">
        <f>TEXT("L17100007005","00000")</f>
        <v>L17100007005</v>
      </c>
      <c r="D48" s="3" t="s">
        <v>236</v>
      </c>
      <c r="E48" s="3">
        <v>9937930770</v>
      </c>
      <c r="F48" s="3">
        <v>605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29"/>
  <sheetViews>
    <sheetView workbookViewId="0">
      <selection sqref="A1:F1"/>
    </sheetView>
  </sheetViews>
  <sheetFormatPr defaultRowHeight="15"/>
  <cols>
    <col min="1" max="1" width="28.28515625" customWidth="1"/>
    <col min="2" max="2" width="14.7109375" customWidth="1"/>
    <col min="3" max="3" width="15.140625" customWidth="1"/>
    <col min="4" max="4" width="21.140625" customWidth="1"/>
    <col min="5" max="5" width="13.5703125" customWidth="1"/>
  </cols>
  <sheetData>
    <row r="1" spans="1:256" ht="4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29.25" customHeight="1">
      <c r="A2" s="2" t="s">
        <v>128</v>
      </c>
      <c r="B2" s="2" t="s">
        <v>237</v>
      </c>
      <c r="C2" s="2" t="str">
        <f>TEXT("F16125002041","00000")</f>
        <v>F16125002041</v>
      </c>
      <c r="D2" s="2" t="s">
        <v>238</v>
      </c>
      <c r="E2" s="2">
        <v>9861288521</v>
      </c>
      <c r="F2" s="2">
        <v>689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29.25" customHeight="1">
      <c r="A3" s="2" t="s">
        <v>43</v>
      </c>
      <c r="B3" s="2" t="s">
        <v>237</v>
      </c>
      <c r="C3" s="2" t="str">
        <f>TEXT("L17014002003","00000")</f>
        <v>L17014002003</v>
      </c>
      <c r="D3" s="2" t="s">
        <v>239</v>
      </c>
      <c r="E3" s="2">
        <v>7381808877</v>
      </c>
      <c r="F3" s="2">
        <v>686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29.25" customHeight="1">
      <c r="A4" s="2" t="s">
        <v>156</v>
      </c>
      <c r="B4" s="2" t="s">
        <v>237</v>
      </c>
      <c r="C4" s="2" t="str">
        <f>TEXT("F16005002057","00000")</f>
        <v>F16005002057</v>
      </c>
      <c r="D4" s="2" t="s">
        <v>240</v>
      </c>
      <c r="E4" s="2">
        <v>7873090502</v>
      </c>
      <c r="F4" s="2">
        <v>684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29.25" customHeight="1">
      <c r="A5" s="2" t="s">
        <v>58</v>
      </c>
      <c r="B5" s="2" t="s">
        <v>237</v>
      </c>
      <c r="C5" s="2" t="str">
        <f>TEXT("F16126002033","00000")</f>
        <v>F16126002033</v>
      </c>
      <c r="D5" s="2" t="s">
        <v>241</v>
      </c>
      <c r="E5" s="2">
        <v>9938798672</v>
      </c>
      <c r="F5" s="2">
        <v>676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29.25" customHeight="1">
      <c r="A6" s="2" t="s">
        <v>39</v>
      </c>
      <c r="B6" s="2" t="s">
        <v>237</v>
      </c>
      <c r="C6" s="2" t="str">
        <f>TEXT("F16011002024","00000")</f>
        <v>F16011002024</v>
      </c>
      <c r="D6" s="2" t="s">
        <v>242</v>
      </c>
      <c r="E6" s="2">
        <v>8456036906</v>
      </c>
      <c r="F6" s="2">
        <v>671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29.25" customHeight="1">
      <c r="A7" s="2" t="s">
        <v>66</v>
      </c>
      <c r="B7" s="2" t="s">
        <v>237</v>
      </c>
      <c r="C7" s="2" t="str">
        <f>TEXT("F16017002012","00000")</f>
        <v>F16017002012</v>
      </c>
      <c r="D7" s="2" t="s">
        <v>243</v>
      </c>
      <c r="E7" s="2">
        <v>9853143914</v>
      </c>
      <c r="F7" s="2">
        <v>671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29.25" customHeight="1">
      <c r="A8" s="2" t="s">
        <v>45</v>
      </c>
      <c r="B8" s="2" t="s">
        <v>237</v>
      </c>
      <c r="C8" s="2" t="str">
        <f>TEXT("F16111002046","00000")</f>
        <v>F16111002046</v>
      </c>
      <c r="D8" s="2" t="s">
        <v>244</v>
      </c>
      <c r="E8" s="2">
        <v>9937704395</v>
      </c>
      <c r="F8" s="2">
        <v>671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29.25" customHeight="1">
      <c r="A9" s="2" t="s">
        <v>45</v>
      </c>
      <c r="B9" s="2" t="s">
        <v>237</v>
      </c>
      <c r="C9" s="2" t="str">
        <f>TEXT("F16111002057","00000")</f>
        <v>F16111002057</v>
      </c>
      <c r="D9" s="2" t="s">
        <v>245</v>
      </c>
      <c r="E9" s="2">
        <v>9438857504</v>
      </c>
      <c r="F9" s="2">
        <v>670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29.25" customHeight="1">
      <c r="A10" s="2" t="s">
        <v>53</v>
      </c>
      <c r="B10" s="2" t="s">
        <v>237</v>
      </c>
      <c r="C10" s="2" t="str">
        <f>TEXT("F16012002050","00000")</f>
        <v>F16012002050</v>
      </c>
      <c r="D10" s="2" t="s">
        <v>246</v>
      </c>
      <c r="E10" s="2">
        <v>9937477441</v>
      </c>
      <c r="F10" s="2">
        <v>668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29.25" customHeight="1">
      <c r="A11" s="2" t="s">
        <v>43</v>
      </c>
      <c r="B11" s="2" t="s">
        <v>237</v>
      </c>
      <c r="C11" s="2" t="str">
        <f>TEXT("F16014002007","00000")</f>
        <v>F16014002007</v>
      </c>
      <c r="D11" s="2" t="s">
        <v>247</v>
      </c>
      <c r="E11" s="2">
        <v>9861013145</v>
      </c>
      <c r="F11" s="2">
        <v>662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29.25" customHeight="1">
      <c r="A12" s="2" t="s">
        <v>119</v>
      </c>
      <c r="B12" s="2" t="s">
        <v>237</v>
      </c>
      <c r="C12" s="2" t="str">
        <f>TEXT("F16112002002","00000")</f>
        <v>F16112002002</v>
      </c>
      <c r="D12" s="2" t="s">
        <v>248</v>
      </c>
      <c r="E12" s="2">
        <v>9237494427</v>
      </c>
      <c r="F12" s="2">
        <v>659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29.25" customHeight="1">
      <c r="A13" s="2" t="s">
        <v>39</v>
      </c>
      <c r="B13" s="2" t="s">
        <v>237</v>
      </c>
      <c r="C13" s="2" t="str">
        <f>TEXT("F16011002011","00000")</f>
        <v>F16011002011</v>
      </c>
      <c r="D13" s="2" t="s">
        <v>249</v>
      </c>
      <c r="E13" s="2">
        <v>9438907712</v>
      </c>
      <c r="F13" s="2">
        <v>657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29.25" customHeight="1">
      <c r="A14" s="2" t="s">
        <v>80</v>
      </c>
      <c r="B14" s="2" t="s">
        <v>237</v>
      </c>
      <c r="C14" s="2" t="str">
        <f>TEXT("L17021002013","00000")</f>
        <v>L17021002013</v>
      </c>
      <c r="D14" s="2" t="s">
        <v>250</v>
      </c>
      <c r="E14" s="2">
        <v>9438032486</v>
      </c>
      <c r="F14" s="2">
        <v>657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29.25" customHeight="1">
      <c r="A15" s="2" t="s">
        <v>45</v>
      </c>
      <c r="B15" s="2" t="s">
        <v>237</v>
      </c>
      <c r="C15" s="2" t="str">
        <f>TEXT("F16111002059","00000")</f>
        <v>F16111002059</v>
      </c>
      <c r="D15" s="2" t="s">
        <v>251</v>
      </c>
      <c r="E15" s="2">
        <v>9776331597</v>
      </c>
      <c r="F15" s="2">
        <v>655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29.25" customHeight="1">
      <c r="A16" s="2" t="s">
        <v>39</v>
      </c>
      <c r="B16" s="2" t="s">
        <v>237</v>
      </c>
      <c r="C16" s="2" t="str">
        <f>TEXT("F16011002008","00000")</f>
        <v>F16011002008</v>
      </c>
      <c r="D16" s="2" t="s">
        <v>252</v>
      </c>
      <c r="E16" s="2">
        <v>8984358773</v>
      </c>
      <c r="F16" s="2">
        <v>654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29.25" customHeight="1">
      <c r="A17" s="2" t="s">
        <v>28</v>
      </c>
      <c r="B17" s="2" t="s">
        <v>237</v>
      </c>
      <c r="C17" s="2" t="str">
        <f>TEXT("F16013002035","00000")</f>
        <v>F16013002035</v>
      </c>
      <c r="D17" s="2" t="s">
        <v>253</v>
      </c>
      <c r="E17" s="2">
        <v>9776567832</v>
      </c>
      <c r="F17" s="2">
        <v>651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29.25" customHeight="1">
      <c r="A18" s="2" t="s">
        <v>88</v>
      </c>
      <c r="B18" s="2" t="s">
        <v>237</v>
      </c>
      <c r="C18" s="2" t="str">
        <f>TEXT("L17132002017","00000")</f>
        <v>L17132002017</v>
      </c>
      <c r="D18" s="2" t="s">
        <v>254</v>
      </c>
      <c r="E18" s="2">
        <v>7606870179</v>
      </c>
      <c r="F18" s="2">
        <v>650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29.25" customHeight="1">
      <c r="A19" s="2" t="s">
        <v>6</v>
      </c>
      <c r="B19" s="2" t="s">
        <v>237</v>
      </c>
      <c r="C19" s="2" t="str">
        <f>TEXT("F16001002066","00000")</f>
        <v>F16001002066</v>
      </c>
      <c r="D19" s="2" t="s">
        <v>255</v>
      </c>
      <c r="E19" s="2">
        <v>7377604765</v>
      </c>
      <c r="F19" s="2">
        <v>649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29.25" customHeight="1">
      <c r="A20" s="2" t="s">
        <v>137</v>
      </c>
      <c r="B20" s="2" t="s">
        <v>237</v>
      </c>
      <c r="C20" s="2" t="str">
        <f>TEXT("F16004002034","00000")</f>
        <v>F16004002034</v>
      </c>
      <c r="D20" s="2" t="s">
        <v>256</v>
      </c>
      <c r="E20" s="2">
        <v>8018818954</v>
      </c>
      <c r="F20" s="2">
        <v>648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29.25" customHeight="1">
      <c r="A21" s="2" t="s">
        <v>28</v>
      </c>
      <c r="B21" s="2" t="s">
        <v>237</v>
      </c>
      <c r="C21" s="2" t="str">
        <f>TEXT("F16013002048","00000")</f>
        <v>F16013002048</v>
      </c>
      <c r="D21" s="2" t="s">
        <v>257</v>
      </c>
      <c r="E21" s="2">
        <v>9938082964</v>
      </c>
      <c r="F21" s="2">
        <v>647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29.25" customHeight="1">
      <c r="A22" s="2" t="s">
        <v>167</v>
      </c>
      <c r="B22" s="2" t="s">
        <v>237</v>
      </c>
      <c r="C22" s="2" t="str">
        <f>TEXT("F16116003026","00000")</f>
        <v>F16116003026</v>
      </c>
      <c r="D22" s="2" t="s">
        <v>258</v>
      </c>
      <c r="E22" s="2">
        <v>9583346612</v>
      </c>
      <c r="F22" s="2">
        <v>644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29.25" customHeight="1">
      <c r="A23" s="2" t="s">
        <v>259</v>
      </c>
      <c r="B23" s="2" t="s">
        <v>237</v>
      </c>
      <c r="C23" s="2" t="str">
        <f>TEXT("L17029002001","00000")</f>
        <v>L17029002001</v>
      </c>
      <c r="D23" s="2" t="s">
        <v>260</v>
      </c>
      <c r="E23" s="2">
        <v>8084409855</v>
      </c>
      <c r="F23" s="2">
        <v>644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29.25" customHeight="1">
      <c r="A24" s="2" t="s">
        <v>156</v>
      </c>
      <c r="B24" s="2" t="s">
        <v>237</v>
      </c>
      <c r="C24" s="2" t="str">
        <f>TEXT("F16005002073","00000")</f>
        <v>F16005002073</v>
      </c>
      <c r="D24" s="2" t="s">
        <v>261</v>
      </c>
      <c r="E24" s="2">
        <v>8658763667</v>
      </c>
      <c r="F24" s="2">
        <v>642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29.25" customHeight="1">
      <c r="A25" s="2" t="s">
        <v>80</v>
      </c>
      <c r="B25" s="2" t="s">
        <v>237</v>
      </c>
      <c r="C25" s="2" t="str">
        <f>TEXT("F16021002049","00000")</f>
        <v>F16021002049</v>
      </c>
      <c r="D25" s="2" t="s">
        <v>262</v>
      </c>
      <c r="E25" s="2">
        <v>8984829423</v>
      </c>
      <c r="F25" s="2">
        <v>642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29.25" customHeight="1">
      <c r="A26" s="2" t="s">
        <v>6</v>
      </c>
      <c r="B26" s="2" t="s">
        <v>237</v>
      </c>
      <c r="C26" s="2" t="str">
        <f>TEXT("L17001002012","00000")</f>
        <v>L17001002012</v>
      </c>
      <c r="D26" s="2" t="s">
        <v>263</v>
      </c>
      <c r="E26" s="2">
        <v>9776900531</v>
      </c>
      <c r="F26" s="2">
        <v>642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29.25" customHeight="1">
      <c r="A27" s="2" t="s">
        <v>264</v>
      </c>
      <c r="B27" s="2" t="s">
        <v>237</v>
      </c>
      <c r="C27" s="2" t="str">
        <f>TEXT("F16110002003","00000")</f>
        <v>F16110002003</v>
      </c>
      <c r="D27" s="2" t="s">
        <v>265</v>
      </c>
      <c r="E27" s="2">
        <v>9776905743</v>
      </c>
      <c r="F27" s="2">
        <v>641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29.25" customHeight="1">
      <c r="A28" s="2" t="s">
        <v>121</v>
      </c>
      <c r="B28" s="2" t="s">
        <v>237</v>
      </c>
      <c r="C28" s="2" t="str">
        <f>TEXT("F16114002057","00000")</f>
        <v>F16114002057</v>
      </c>
      <c r="D28" s="2" t="s">
        <v>266</v>
      </c>
      <c r="E28" s="2">
        <v>7326964335</v>
      </c>
      <c r="F28" s="2">
        <v>641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29.25" customHeight="1">
      <c r="A29" s="2" t="s">
        <v>128</v>
      </c>
      <c r="B29" s="2" t="s">
        <v>237</v>
      </c>
      <c r="C29" s="2" t="str">
        <f>TEXT("F16125002034","00000")</f>
        <v>F16125002034</v>
      </c>
      <c r="D29" s="2" t="s">
        <v>267</v>
      </c>
      <c r="E29" s="2">
        <v>8984514678</v>
      </c>
      <c r="F29" s="2">
        <v>640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29.25" customHeight="1">
      <c r="A30" s="2" t="s">
        <v>268</v>
      </c>
      <c r="B30" s="2" t="s">
        <v>237</v>
      </c>
      <c r="C30" s="2" t="str">
        <f>TEXT("F16063002062","00000")</f>
        <v>F16063002062</v>
      </c>
      <c r="D30" s="2" t="s">
        <v>269</v>
      </c>
      <c r="E30" s="2"/>
      <c r="F30" s="2">
        <v>639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29.25" customHeight="1">
      <c r="A31" s="2" t="s">
        <v>270</v>
      </c>
      <c r="B31" s="2" t="s">
        <v>237</v>
      </c>
      <c r="C31" s="2" t="str">
        <f>TEXT("F16122002046","00000")</f>
        <v>F16122002046</v>
      </c>
      <c r="D31" s="2" t="s">
        <v>271</v>
      </c>
      <c r="E31" s="2">
        <v>8658925352</v>
      </c>
      <c r="F31" s="2">
        <v>638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29.25" customHeight="1">
      <c r="A32" s="2" t="s">
        <v>39</v>
      </c>
      <c r="B32" s="2" t="s">
        <v>237</v>
      </c>
      <c r="C32" s="2" t="str">
        <f>TEXT("F16011024009","00000")</f>
        <v>F16011024009</v>
      </c>
      <c r="D32" s="2" t="s">
        <v>272</v>
      </c>
      <c r="E32" s="2">
        <v>7735057535</v>
      </c>
      <c r="F32" s="2">
        <v>637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29.25" customHeight="1">
      <c r="A33" s="2" t="s">
        <v>28</v>
      </c>
      <c r="B33" s="2" t="s">
        <v>237</v>
      </c>
      <c r="C33" s="2" t="str">
        <f>TEXT("F16013002047","00000")</f>
        <v>F16013002047</v>
      </c>
      <c r="D33" s="2" t="s">
        <v>273</v>
      </c>
      <c r="E33" s="2">
        <v>7205179981</v>
      </c>
      <c r="F33" s="2">
        <v>637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29.25" customHeight="1">
      <c r="A34" s="2" t="s">
        <v>225</v>
      </c>
      <c r="B34" s="2" t="s">
        <v>237</v>
      </c>
      <c r="C34" s="2" t="str">
        <f>TEXT("F16043002014","00000")</f>
        <v>F16043002014</v>
      </c>
      <c r="D34" s="2" t="s">
        <v>274</v>
      </c>
      <c r="E34" s="2">
        <v>9337446146</v>
      </c>
      <c r="F34" s="2">
        <v>637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29.25" customHeight="1">
      <c r="A35" s="2" t="s">
        <v>275</v>
      </c>
      <c r="B35" s="2" t="s">
        <v>237</v>
      </c>
      <c r="C35" s="2" t="str">
        <f>TEXT("F16085002019","00000")</f>
        <v>F16085002019</v>
      </c>
      <c r="D35" s="2" t="s">
        <v>276</v>
      </c>
      <c r="E35" s="2">
        <v>9937990031</v>
      </c>
      <c r="F35" s="2">
        <v>637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29.25" customHeight="1">
      <c r="A36" s="2" t="s">
        <v>76</v>
      </c>
      <c r="B36" s="2" t="s">
        <v>237</v>
      </c>
      <c r="C36" s="2" t="str">
        <f>TEXT("L17152002005","00000")</f>
        <v>L17152002005</v>
      </c>
      <c r="D36" s="2" t="s">
        <v>277</v>
      </c>
      <c r="E36" s="2">
        <v>7751945454</v>
      </c>
      <c r="F36" s="2">
        <v>637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29.25" customHeight="1">
      <c r="A37" s="2" t="s">
        <v>156</v>
      </c>
      <c r="B37" s="2" t="s">
        <v>237</v>
      </c>
      <c r="C37" s="2" t="str">
        <f>TEXT("F16005002097","00000")</f>
        <v>F16005002097</v>
      </c>
      <c r="D37" s="2" t="s">
        <v>278</v>
      </c>
      <c r="E37" s="2">
        <v>8338936393</v>
      </c>
      <c r="F37" s="2">
        <v>636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29.25" customHeight="1">
      <c r="A38" s="2" t="s">
        <v>53</v>
      </c>
      <c r="B38" s="2" t="s">
        <v>237</v>
      </c>
      <c r="C38" s="2" t="str">
        <f>TEXT("F16012002006","00000")</f>
        <v>F16012002006</v>
      </c>
      <c r="D38" s="2" t="s">
        <v>279</v>
      </c>
      <c r="E38" s="2">
        <v>9114338283</v>
      </c>
      <c r="F38" s="2">
        <v>636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29.25" customHeight="1">
      <c r="A39" s="2" t="s">
        <v>280</v>
      </c>
      <c r="B39" s="2" t="s">
        <v>237</v>
      </c>
      <c r="C39" s="2" t="str">
        <f>TEXT("F16062002020","00000")</f>
        <v>F16062002020</v>
      </c>
      <c r="D39" s="2" t="s">
        <v>281</v>
      </c>
      <c r="E39" s="2">
        <v>8598056636</v>
      </c>
      <c r="F39" s="2">
        <v>636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29.25" customHeight="1">
      <c r="A40" s="2" t="s">
        <v>39</v>
      </c>
      <c r="B40" s="2" t="s">
        <v>237</v>
      </c>
      <c r="C40" s="2" t="str">
        <f>TEXT("F16011003004","00000")</f>
        <v>F16011003004</v>
      </c>
      <c r="D40" s="2" t="s">
        <v>282</v>
      </c>
      <c r="E40" s="2">
        <v>9178697955</v>
      </c>
      <c r="F40" s="2">
        <v>635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29.25" customHeight="1">
      <c r="A41" s="2" t="s">
        <v>45</v>
      </c>
      <c r="B41" s="2" t="s">
        <v>237</v>
      </c>
      <c r="C41" s="2" t="str">
        <f>TEXT("F16111002033","00000")</f>
        <v>F16111002033</v>
      </c>
      <c r="D41" s="2" t="s">
        <v>283</v>
      </c>
      <c r="E41" s="2">
        <v>9437813702</v>
      </c>
      <c r="F41" s="2">
        <v>635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29.25" customHeight="1">
      <c r="A42" s="2" t="s">
        <v>137</v>
      </c>
      <c r="B42" s="2" t="s">
        <v>237</v>
      </c>
      <c r="C42" s="2" t="str">
        <f>TEXT("F16004002043","00000")</f>
        <v>F16004002043</v>
      </c>
      <c r="D42" s="2" t="s">
        <v>284</v>
      </c>
      <c r="E42" s="2">
        <v>7752069792</v>
      </c>
      <c r="F42" s="2">
        <v>634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29.25" customHeight="1">
      <c r="A43" s="2" t="s">
        <v>285</v>
      </c>
      <c r="B43" s="2" t="s">
        <v>237</v>
      </c>
      <c r="C43" s="2" t="str">
        <f>TEXT("F16016002026","00000")</f>
        <v>F16016002026</v>
      </c>
      <c r="D43" s="2" t="s">
        <v>286</v>
      </c>
      <c r="E43" s="2">
        <v>9438479464</v>
      </c>
      <c r="F43" s="2">
        <v>634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29.25" customHeight="1">
      <c r="A44" s="2" t="s">
        <v>80</v>
      </c>
      <c r="B44" s="2" t="s">
        <v>237</v>
      </c>
      <c r="C44" s="2" t="str">
        <f>TEXT("L17021002006","00000")</f>
        <v>L17021002006</v>
      </c>
      <c r="D44" s="2" t="s">
        <v>287</v>
      </c>
      <c r="E44" s="2">
        <v>8596033362</v>
      </c>
      <c r="F44" s="2">
        <v>634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29.25" customHeight="1">
      <c r="A45" s="2" t="s">
        <v>88</v>
      </c>
      <c r="B45" s="2" t="s">
        <v>237</v>
      </c>
      <c r="C45" s="2" t="str">
        <f>TEXT("L17132002021","00000")</f>
        <v>L17132002021</v>
      </c>
      <c r="D45" s="2" t="s">
        <v>288</v>
      </c>
      <c r="E45" s="2">
        <v>8908666731</v>
      </c>
      <c r="F45" s="2">
        <v>634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29.25" customHeight="1">
      <c r="A46" s="2" t="s">
        <v>6</v>
      </c>
      <c r="B46" s="2" t="s">
        <v>237</v>
      </c>
      <c r="C46" s="2" t="str">
        <f>TEXT("F16001002040","00000")</f>
        <v>F16001002040</v>
      </c>
      <c r="D46" s="2" t="s">
        <v>289</v>
      </c>
      <c r="E46" s="2">
        <v>7683950392</v>
      </c>
      <c r="F46" s="2">
        <v>633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29.25" customHeight="1">
      <c r="A47" s="2" t="s">
        <v>28</v>
      </c>
      <c r="B47" s="2" t="s">
        <v>237</v>
      </c>
      <c r="C47" s="2" t="str">
        <f>TEXT("F16013021034","00000")</f>
        <v>F16013021034</v>
      </c>
      <c r="D47" s="2" t="s">
        <v>290</v>
      </c>
      <c r="E47" s="2">
        <v>8895467458</v>
      </c>
      <c r="F47" s="2">
        <v>633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29.25" customHeight="1">
      <c r="A48" s="2" t="s">
        <v>291</v>
      </c>
      <c r="B48" s="2" t="s">
        <v>237</v>
      </c>
      <c r="C48" s="2" t="str">
        <f>TEXT("F16031002019","00000")</f>
        <v>F16031002019</v>
      </c>
      <c r="D48" s="2" t="s">
        <v>292</v>
      </c>
      <c r="E48" s="2">
        <v>7809805251</v>
      </c>
      <c r="F48" s="2">
        <v>633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29.25" customHeight="1">
      <c r="A49" s="2" t="s">
        <v>45</v>
      </c>
      <c r="B49" s="2" t="s">
        <v>237</v>
      </c>
      <c r="C49" s="2" t="str">
        <f>TEXT("F16111002044","00000")</f>
        <v>F16111002044</v>
      </c>
      <c r="D49" s="2" t="s">
        <v>293</v>
      </c>
      <c r="E49" s="2">
        <v>9040767884</v>
      </c>
      <c r="F49" s="2">
        <v>633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29.25" customHeight="1">
      <c r="A50" s="2" t="s">
        <v>26</v>
      </c>
      <c r="B50" s="2" t="s">
        <v>237</v>
      </c>
      <c r="C50" s="2" t="str">
        <f>TEXT("F16018002110","00000")</f>
        <v>F16018002110</v>
      </c>
      <c r="D50" s="2" t="s">
        <v>294</v>
      </c>
      <c r="E50" s="2">
        <v>8092661252</v>
      </c>
      <c r="F50" s="2">
        <v>632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29.25" customHeight="1">
      <c r="A51" s="2" t="s">
        <v>295</v>
      </c>
      <c r="B51" s="2" t="s">
        <v>237</v>
      </c>
      <c r="C51" s="2" t="str">
        <f>TEXT("F16050001002","00000")</f>
        <v>F16050001002</v>
      </c>
      <c r="D51" s="2" t="s">
        <v>296</v>
      </c>
      <c r="E51" s="2">
        <v>9777066530</v>
      </c>
      <c r="F51" s="2">
        <v>632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29.25" customHeight="1">
      <c r="A52" s="2" t="s">
        <v>128</v>
      </c>
      <c r="B52" s="2" t="s">
        <v>237</v>
      </c>
      <c r="C52" s="2" t="str">
        <f>TEXT("L17125002009","00000")</f>
        <v>L17125002009</v>
      </c>
      <c r="D52" s="2" t="s">
        <v>297</v>
      </c>
      <c r="E52" s="2">
        <v>7749004404</v>
      </c>
      <c r="F52" s="2">
        <v>632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29.25" customHeight="1">
      <c r="A53" s="2" t="s">
        <v>259</v>
      </c>
      <c r="B53" s="2" t="s">
        <v>237</v>
      </c>
      <c r="C53" s="2" t="str">
        <f>TEXT("F16029002008","00000")</f>
        <v>F16029002008</v>
      </c>
      <c r="D53" s="2" t="s">
        <v>298</v>
      </c>
      <c r="E53" s="2">
        <v>7482033430</v>
      </c>
      <c r="F53" s="2">
        <v>631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29.25" customHeight="1">
      <c r="A54" s="2" t="s">
        <v>66</v>
      </c>
      <c r="B54" s="2" t="s">
        <v>237</v>
      </c>
      <c r="C54" s="2" t="str">
        <f>TEXT("F16017002017","00000")</f>
        <v>F16017002017</v>
      </c>
      <c r="D54" s="2" t="s">
        <v>299</v>
      </c>
      <c r="E54" s="2">
        <v>9776207699</v>
      </c>
      <c r="F54" s="2">
        <v>630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29.25" customHeight="1">
      <c r="A55" s="2" t="s">
        <v>58</v>
      </c>
      <c r="B55" s="2" t="s">
        <v>237</v>
      </c>
      <c r="C55" s="2" t="str">
        <f>TEXT("F16126002058","00000")</f>
        <v>F16126002058</v>
      </c>
      <c r="D55" s="2" t="s">
        <v>300</v>
      </c>
      <c r="E55" s="2">
        <v>9338070885</v>
      </c>
      <c r="F55" s="2">
        <v>630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29.25" customHeight="1">
      <c r="A56" s="2" t="s">
        <v>156</v>
      </c>
      <c r="B56" s="2" t="s">
        <v>237</v>
      </c>
      <c r="C56" s="2" t="str">
        <f>TEXT("L17005002022","00000")</f>
        <v>L17005002022</v>
      </c>
      <c r="D56" s="2" t="s">
        <v>301</v>
      </c>
      <c r="E56" s="2">
        <v>7077462454</v>
      </c>
      <c r="F56" s="2">
        <v>630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29.25" customHeight="1">
      <c r="A57" s="2" t="s">
        <v>53</v>
      </c>
      <c r="B57" s="2" t="s">
        <v>237</v>
      </c>
      <c r="C57" s="2" t="str">
        <f>TEXT("F16012002012","00000")</f>
        <v>F16012002012</v>
      </c>
      <c r="D57" s="2" t="s">
        <v>302</v>
      </c>
      <c r="E57" s="2">
        <v>9234714588</v>
      </c>
      <c r="F57" s="2">
        <v>629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29.25" customHeight="1">
      <c r="A58" s="2" t="s">
        <v>121</v>
      </c>
      <c r="B58" s="2" t="s">
        <v>237</v>
      </c>
      <c r="C58" s="2" t="str">
        <f>TEXT("F16114002047","00000")</f>
        <v>F16114002047</v>
      </c>
      <c r="D58" s="2" t="s">
        <v>303</v>
      </c>
      <c r="E58" s="2">
        <v>7873889383</v>
      </c>
      <c r="F58" s="2">
        <v>629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t="29.25" customHeight="1">
      <c r="A59" s="2" t="s">
        <v>137</v>
      </c>
      <c r="B59" s="2" t="s">
        <v>237</v>
      </c>
      <c r="C59" s="2" t="str">
        <f>TEXT("F16004002009","00000")</f>
        <v>F16004002009</v>
      </c>
      <c r="D59" s="2" t="s">
        <v>304</v>
      </c>
      <c r="E59" s="2">
        <v>9078503098</v>
      </c>
      <c r="F59" s="2">
        <v>628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29.25" customHeight="1">
      <c r="A60" s="2" t="s">
        <v>280</v>
      </c>
      <c r="B60" s="2" t="s">
        <v>237</v>
      </c>
      <c r="C60" s="2" t="str">
        <f>TEXT("F16062002029","00000")</f>
        <v>F16062002029</v>
      </c>
      <c r="D60" s="2" t="s">
        <v>305</v>
      </c>
      <c r="E60" s="2">
        <v>9937135020</v>
      </c>
      <c r="F60" s="2">
        <v>628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29.25" customHeight="1">
      <c r="A61" s="2" t="s">
        <v>280</v>
      </c>
      <c r="B61" s="2" t="s">
        <v>237</v>
      </c>
      <c r="C61" s="2" t="str">
        <f>TEXT("F16062002003","00000")</f>
        <v>F16062002003</v>
      </c>
      <c r="D61" s="2" t="s">
        <v>306</v>
      </c>
      <c r="E61" s="2">
        <v>9534182575</v>
      </c>
      <c r="F61" s="2">
        <v>627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ht="29.25" customHeight="1">
      <c r="A62" s="2" t="s">
        <v>45</v>
      </c>
      <c r="B62" s="2" t="s">
        <v>237</v>
      </c>
      <c r="C62" s="2" t="str">
        <f>TEXT("F16111002060","00000")</f>
        <v>F16111002060</v>
      </c>
      <c r="D62" s="2" t="s">
        <v>307</v>
      </c>
      <c r="E62" s="2">
        <v>7205682938</v>
      </c>
      <c r="F62" s="2">
        <v>627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ht="29.25" customHeight="1">
      <c r="A63" s="2" t="s">
        <v>58</v>
      </c>
      <c r="B63" s="2" t="s">
        <v>237</v>
      </c>
      <c r="C63" s="2" t="str">
        <f>TEXT("L17126002011","00000")</f>
        <v>L17126002011</v>
      </c>
      <c r="D63" s="2" t="s">
        <v>308</v>
      </c>
      <c r="E63" s="2">
        <v>9658152039</v>
      </c>
      <c r="F63" s="2">
        <v>627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29.25" customHeight="1">
      <c r="A64" s="2" t="s">
        <v>156</v>
      </c>
      <c r="B64" s="2" t="s">
        <v>237</v>
      </c>
      <c r="C64" s="2" t="str">
        <f>TEXT("F16005002009","00000")</f>
        <v>F16005002009</v>
      </c>
      <c r="D64" s="2" t="s">
        <v>309</v>
      </c>
      <c r="E64" s="2">
        <v>9861493450</v>
      </c>
      <c r="F64" s="2">
        <v>626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ht="29.25" customHeight="1">
      <c r="A65" s="2" t="s">
        <v>137</v>
      </c>
      <c r="B65" s="2" t="s">
        <v>237</v>
      </c>
      <c r="C65" s="2" t="str">
        <f>TEXT("F16004002026","00000")</f>
        <v>F16004002026</v>
      </c>
      <c r="D65" s="2" t="s">
        <v>310</v>
      </c>
      <c r="E65" s="2">
        <v>8018866329</v>
      </c>
      <c r="F65" s="2">
        <v>624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ht="29.25" customHeight="1">
      <c r="A66" s="2" t="s">
        <v>91</v>
      </c>
      <c r="B66" s="2" t="s">
        <v>237</v>
      </c>
      <c r="C66" s="2" t="str">
        <f>TEXT("F16070002048","00000")</f>
        <v>F16070002048</v>
      </c>
      <c r="D66" s="2" t="s">
        <v>311</v>
      </c>
      <c r="E66" s="2">
        <v>9438271807</v>
      </c>
      <c r="F66" s="2">
        <v>624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ht="29.25" customHeight="1">
      <c r="A67" s="2" t="s">
        <v>88</v>
      </c>
      <c r="B67" s="2" t="s">
        <v>237</v>
      </c>
      <c r="C67" s="2" t="str">
        <f>TEXT("F16132002052","00000")</f>
        <v>F16132002052</v>
      </c>
      <c r="D67" s="2" t="s">
        <v>312</v>
      </c>
      <c r="E67" s="2">
        <v>7381124551</v>
      </c>
      <c r="F67" s="2">
        <v>624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ht="29.25" customHeight="1">
      <c r="A68" s="2" t="s">
        <v>66</v>
      </c>
      <c r="B68" s="2" t="s">
        <v>237</v>
      </c>
      <c r="C68" s="2" t="str">
        <f>TEXT("F16017002023","00000")</f>
        <v>F16017002023</v>
      </c>
      <c r="D68" s="2" t="s">
        <v>313</v>
      </c>
      <c r="E68" s="2">
        <v>7381672207</v>
      </c>
      <c r="F68" s="2">
        <v>623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ht="29.25" customHeight="1">
      <c r="A69" s="2" t="s">
        <v>268</v>
      </c>
      <c r="B69" s="2" t="s">
        <v>237</v>
      </c>
      <c r="C69" s="2" t="str">
        <f>TEXT("F16063002118","00000")</f>
        <v>F16063002118</v>
      </c>
      <c r="D69" s="2" t="s">
        <v>314</v>
      </c>
      <c r="E69" s="2">
        <v>7735747524</v>
      </c>
      <c r="F69" s="2">
        <v>623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ht="29.25" customHeight="1">
      <c r="A70" s="2" t="s">
        <v>189</v>
      </c>
      <c r="B70" s="2" t="s">
        <v>237</v>
      </c>
      <c r="C70" s="2" t="str">
        <f>TEXT("F16015002045","00000")</f>
        <v>F16015002045</v>
      </c>
      <c r="D70" s="2" t="s">
        <v>315</v>
      </c>
      <c r="E70" s="2">
        <v>8599838736</v>
      </c>
      <c r="F70" s="2">
        <v>622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ht="29.25" customHeight="1">
      <c r="A71" s="2" t="s">
        <v>106</v>
      </c>
      <c r="B71" s="2" t="s">
        <v>237</v>
      </c>
      <c r="C71" s="2" t="str">
        <f>TEXT("F16032002115","00000")</f>
        <v>F16032002115</v>
      </c>
      <c r="D71" s="2" t="s">
        <v>316</v>
      </c>
      <c r="E71" s="2">
        <v>9437946407</v>
      </c>
      <c r="F71" s="2">
        <v>622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ht="29.25" customHeight="1">
      <c r="A72" s="2" t="s">
        <v>91</v>
      </c>
      <c r="B72" s="2" t="s">
        <v>237</v>
      </c>
      <c r="C72" s="2" t="str">
        <f>TEXT("F16070002020","00000")</f>
        <v>F16070002020</v>
      </c>
      <c r="D72" s="2" t="s">
        <v>317</v>
      </c>
      <c r="E72" s="2">
        <v>8280175634</v>
      </c>
      <c r="F72" s="2">
        <v>622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ht="29.25" customHeight="1">
      <c r="A73" s="2" t="s">
        <v>318</v>
      </c>
      <c r="B73" s="2" t="s">
        <v>237</v>
      </c>
      <c r="C73" s="2" t="str">
        <f>TEXT("F16117002007","00000")</f>
        <v>F16117002007</v>
      </c>
      <c r="D73" s="2" t="s">
        <v>319</v>
      </c>
      <c r="E73" s="2">
        <v>8455091526</v>
      </c>
      <c r="F73" s="2">
        <v>622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ht="29.25" customHeight="1">
      <c r="A74" s="2" t="s">
        <v>156</v>
      </c>
      <c r="B74" s="2" t="s">
        <v>237</v>
      </c>
      <c r="C74" s="2" t="str">
        <f>TEXT("L17005002016","00000")</f>
        <v>L17005002016</v>
      </c>
      <c r="D74" s="2" t="s">
        <v>320</v>
      </c>
      <c r="E74" s="2">
        <v>7873903369</v>
      </c>
      <c r="F74" s="2">
        <v>622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ht="29.25" customHeight="1">
      <c r="A75" s="2" t="s">
        <v>80</v>
      </c>
      <c r="B75" s="2" t="s">
        <v>237</v>
      </c>
      <c r="C75" s="2" t="str">
        <f>TEXT("L17021002011","00000")</f>
        <v>L17021002011</v>
      </c>
      <c r="D75" s="2" t="s">
        <v>321</v>
      </c>
      <c r="E75" s="2">
        <v>9114129538</v>
      </c>
      <c r="F75" s="2">
        <v>622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ht="29.25" customHeight="1">
      <c r="A76" s="2" t="s">
        <v>91</v>
      </c>
      <c r="B76" s="2" t="s">
        <v>237</v>
      </c>
      <c r="C76" s="2" t="str">
        <f>TEXT("F16070002009","00000")</f>
        <v>F16070002009</v>
      </c>
      <c r="D76" s="2" t="s">
        <v>322</v>
      </c>
      <c r="E76" s="2">
        <v>9090393669</v>
      </c>
      <c r="F76" s="2">
        <v>621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ht="29.25" customHeight="1">
      <c r="A77" s="2" t="s">
        <v>28</v>
      </c>
      <c r="B77" s="2" t="s">
        <v>237</v>
      </c>
      <c r="C77" s="2" t="str">
        <f>TEXT("F16013002060","00000")</f>
        <v>F16013002060</v>
      </c>
      <c r="D77" s="2" t="s">
        <v>323</v>
      </c>
      <c r="E77" s="2">
        <v>7894867601</v>
      </c>
      <c r="F77" s="2">
        <v>620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ht="29.25" customHeight="1">
      <c r="A78" s="2" t="s">
        <v>203</v>
      </c>
      <c r="B78" s="2" t="s">
        <v>237</v>
      </c>
      <c r="C78" s="2" t="str">
        <f>TEXT("F16026002004","00000")</f>
        <v>F16026002004</v>
      </c>
      <c r="D78" s="2" t="s">
        <v>324</v>
      </c>
      <c r="E78" s="2">
        <v>6370505378</v>
      </c>
      <c r="F78" s="2">
        <v>620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ht="29.25" customHeight="1">
      <c r="A79" s="2" t="s">
        <v>268</v>
      </c>
      <c r="B79" s="2" t="s">
        <v>237</v>
      </c>
      <c r="C79" s="2" t="str">
        <f>TEXT("F16063002078","00000")</f>
        <v>F16063002078</v>
      </c>
      <c r="D79" s="2" t="s">
        <v>325</v>
      </c>
      <c r="E79" s="2">
        <v>7735747524</v>
      </c>
      <c r="F79" s="2">
        <v>620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ht="29.25" customHeight="1">
      <c r="A80" s="2" t="s">
        <v>128</v>
      </c>
      <c r="B80" s="2" t="s">
        <v>237</v>
      </c>
      <c r="C80" s="2" t="str">
        <f>TEXT("L17125002024","00000")</f>
        <v>L17125002024</v>
      </c>
      <c r="D80" s="2" t="s">
        <v>326</v>
      </c>
      <c r="E80" s="2">
        <v>7653930163</v>
      </c>
      <c r="F80" s="2">
        <v>620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ht="29.25" customHeight="1">
      <c r="A81" s="2" t="s">
        <v>91</v>
      </c>
      <c r="B81" s="2" t="s">
        <v>237</v>
      </c>
      <c r="C81" s="2" t="str">
        <f>TEXT("F16070002002","00000")</f>
        <v>F16070002002</v>
      </c>
      <c r="D81" s="2" t="s">
        <v>327</v>
      </c>
      <c r="E81" s="2">
        <v>9556575625</v>
      </c>
      <c r="F81" s="2">
        <v>619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ht="29.25" customHeight="1">
      <c r="A82" s="2" t="s">
        <v>328</v>
      </c>
      <c r="B82" s="2" t="s">
        <v>237</v>
      </c>
      <c r="C82" s="2" t="str">
        <f>TEXT("F16093002056","00000")</f>
        <v>F16093002056</v>
      </c>
      <c r="D82" s="2" t="s">
        <v>329</v>
      </c>
      <c r="E82" s="2">
        <v>9583251373</v>
      </c>
      <c r="F82" s="2">
        <v>619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ht="29.25" customHeight="1">
      <c r="A83" s="2" t="s">
        <v>58</v>
      </c>
      <c r="B83" s="2" t="s">
        <v>237</v>
      </c>
      <c r="C83" s="2" t="str">
        <f>TEXT("F16126002005","00000")</f>
        <v>F16126002005</v>
      </c>
      <c r="D83" s="2" t="s">
        <v>330</v>
      </c>
      <c r="E83" s="2">
        <v>9437742441</v>
      </c>
      <c r="F83" s="2">
        <v>619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ht="29.25" customHeight="1">
      <c r="A84" s="2" t="s">
        <v>58</v>
      </c>
      <c r="B84" s="2" t="s">
        <v>237</v>
      </c>
      <c r="C84" s="2" t="str">
        <f>TEXT("F15126002056","00000")</f>
        <v>F15126002056</v>
      </c>
      <c r="D84" s="2" t="s">
        <v>331</v>
      </c>
      <c r="E84" s="2" t="s">
        <v>332</v>
      </c>
      <c r="F84" s="2">
        <v>618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ht="29.25" customHeight="1">
      <c r="A85" s="2" t="s">
        <v>53</v>
      </c>
      <c r="B85" s="2" t="s">
        <v>237</v>
      </c>
      <c r="C85" s="2" t="str">
        <f>TEXT("F16012002005","00000")</f>
        <v>F16012002005</v>
      </c>
      <c r="D85" s="2" t="s">
        <v>333</v>
      </c>
      <c r="E85" s="2">
        <v>9853046604</v>
      </c>
      <c r="F85" s="2">
        <v>618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ht="29.25" customHeight="1">
      <c r="A86" s="2" t="s">
        <v>28</v>
      </c>
      <c r="B86" s="2" t="s">
        <v>237</v>
      </c>
      <c r="C86" s="2" t="str">
        <f>TEXT("F16013002050","00000")</f>
        <v>F16013002050</v>
      </c>
      <c r="D86" s="2" t="s">
        <v>334</v>
      </c>
      <c r="E86" s="2">
        <v>9583088687</v>
      </c>
      <c r="F86" s="2">
        <v>618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ht="29.25" customHeight="1">
      <c r="A87" s="2" t="s">
        <v>80</v>
      </c>
      <c r="B87" s="2" t="s">
        <v>237</v>
      </c>
      <c r="C87" s="2" t="str">
        <f>TEXT("F16021002055","00000")</f>
        <v>F16021002055</v>
      </c>
      <c r="D87" s="2" t="s">
        <v>335</v>
      </c>
      <c r="E87" s="2">
        <v>9556991993</v>
      </c>
      <c r="F87" s="2">
        <v>618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ht="29.25" customHeight="1">
      <c r="A88" s="2" t="s">
        <v>336</v>
      </c>
      <c r="B88" s="2" t="s">
        <v>237</v>
      </c>
      <c r="C88" s="2" t="str">
        <f>TEXT("F16072002075","00000")</f>
        <v>F16072002075</v>
      </c>
      <c r="D88" s="2" t="s">
        <v>337</v>
      </c>
      <c r="E88" s="2">
        <v>7008130534</v>
      </c>
      <c r="F88" s="2">
        <v>618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ht="29.25" customHeight="1">
      <c r="A89" s="2" t="s">
        <v>338</v>
      </c>
      <c r="B89" s="2" t="s">
        <v>237</v>
      </c>
      <c r="C89" s="2" t="str">
        <f>TEXT("F16121002041","00000")</f>
        <v>F16121002041</v>
      </c>
      <c r="D89" s="2" t="s">
        <v>339</v>
      </c>
      <c r="E89" s="2">
        <v>9668794922</v>
      </c>
      <c r="F89" s="2">
        <v>618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ht="29.25" customHeight="1">
      <c r="A90" s="2" t="s">
        <v>58</v>
      </c>
      <c r="B90" s="2" t="s">
        <v>237</v>
      </c>
      <c r="C90" s="2" t="str">
        <f>TEXT("F16126002053","00000")</f>
        <v>F16126002053</v>
      </c>
      <c r="D90" s="2" t="s">
        <v>340</v>
      </c>
      <c r="E90" s="2">
        <v>7608975411</v>
      </c>
      <c r="F90" s="2">
        <v>618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ht="29.25" customHeight="1">
      <c r="A91" s="2" t="s">
        <v>341</v>
      </c>
      <c r="B91" s="2" t="s">
        <v>237</v>
      </c>
      <c r="C91" s="2" t="str">
        <f>TEXT("F16128002027","00000")</f>
        <v>F16128002027</v>
      </c>
      <c r="D91" s="2" t="s">
        <v>342</v>
      </c>
      <c r="E91" s="2">
        <v>7504608199</v>
      </c>
      <c r="F91" s="2">
        <v>618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ht="29.25" customHeight="1">
      <c r="A92" s="2" t="s">
        <v>76</v>
      </c>
      <c r="B92" s="2" t="s">
        <v>237</v>
      </c>
      <c r="C92" s="2" t="str">
        <f>TEXT("F16152002052","00000")</f>
        <v>F16152002052</v>
      </c>
      <c r="D92" s="2" t="s">
        <v>343</v>
      </c>
      <c r="E92" s="2">
        <v>7787055200</v>
      </c>
      <c r="F92" s="2">
        <v>618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ht="29.25" customHeight="1">
      <c r="A93" s="2" t="s">
        <v>80</v>
      </c>
      <c r="B93" s="2" t="s">
        <v>237</v>
      </c>
      <c r="C93" s="2" t="str">
        <f>TEXT("L17021002005","00000")</f>
        <v>L17021002005</v>
      </c>
      <c r="D93" s="2" t="s">
        <v>344</v>
      </c>
      <c r="E93" s="2">
        <v>9938468359</v>
      </c>
      <c r="F93" s="2">
        <v>618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ht="29.25" customHeight="1">
      <c r="A94" s="2" t="s">
        <v>345</v>
      </c>
      <c r="B94" s="2" t="s">
        <v>237</v>
      </c>
      <c r="C94" s="2" t="str">
        <f>TEXT("L17100002014","00000")</f>
        <v>L17100002014</v>
      </c>
      <c r="D94" s="2" t="s">
        <v>346</v>
      </c>
      <c r="E94" s="2">
        <v>9556035467</v>
      </c>
      <c r="F94" s="2">
        <v>618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ht="29.25" customHeight="1">
      <c r="A95" s="2" t="s">
        <v>347</v>
      </c>
      <c r="B95" s="2" t="s">
        <v>237</v>
      </c>
      <c r="C95" s="2" t="str">
        <f>TEXT("L17130002009","00000")</f>
        <v>L17130002009</v>
      </c>
      <c r="D95" s="2" t="s">
        <v>348</v>
      </c>
      <c r="E95" s="2">
        <v>9938822875</v>
      </c>
      <c r="F95" s="2">
        <v>618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ht="29.25" customHeight="1">
      <c r="A96" s="2" t="s">
        <v>28</v>
      </c>
      <c r="B96" s="2" t="s">
        <v>237</v>
      </c>
      <c r="C96" s="2" t="str">
        <f>TEXT("F16013021007","00000")</f>
        <v>F16013021007</v>
      </c>
      <c r="D96" s="2" t="s">
        <v>349</v>
      </c>
      <c r="E96" s="2">
        <v>9437613037</v>
      </c>
      <c r="F96" s="2">
        <v>617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ht="29.25" customHeight="1">
      <c r="A97" s="2" t="s">
        <v>203</v>
      </c>
      <c r="B97" s="2" t="s">
        <v>237</v>
      </c>
      <c r="C97" s="2" t="str">
        <f>TEXT("F16026002064","00000")</f>
        <v>F16026002064</v>
      </c>
      <c r="D97" s="2" t="s">
        <v>350</v>
      </c>
      <c r="E97" s="2">
        <v>8895744548</v>
      </c>
      <c r="F97" s="2">
        <v>617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ht="29.25" customHeight="1">
      <c r="A98" s="2" t="s">
        <v>74</v>
      </c>
      <c r="B98" s="2" t="s">
        <v>237</v>
      </c>
      <c r="C98" s="2" t="str">
        <f>TEXT("F16081002032","00000")</f>
        <v>F16081002032</v>
      </c>
      <c r="D98" s="2" t="s">
        <v>351</v>
      </c>
      <c r="E98" s="2">
        <v>9078768466</v>
      </c>
      <c r="F98" s="2">
        <v>617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ht="29.25" customHeight="1">
      <c r="A99" s="2" t="s">
        <v>45</v>
      </c>
      <c r="B99" s="2" t="s">
        <v>237</v>
      </c>
      <c r="C99" s="2" t="str">
        <f>TEXT("F16111002048","00000")</f>
        <v>F16111002048</v>
      </c>
      <c r="D99" s="2" t="s">
        <v>352</v>
      </c>
      <c r="E99" s="2">
        <v>7504607925</v>
      </c>
      <c r="F99" s="2">
        <v>617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ht="29.25" customHeight="1">
      <c r="A100" s="2" t="s">
        <v>85</v>
      </c>
      <c r="B100" s="2" t="s">
        <v>237</v>
      </c>
      <c r="C100" s="2" t="str">
        <f>TEXT("L17024002018","00000")</f>
        <v>L17024002018</v>
      </c>
      <c r="D100" s="2" t="s">
        <v>353</v>
      </c>
      <c r="E100" s="2">
        <v>9668653147</v>
      </c>
      <c r="F100" s="2">
        <v>617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ht="29.25" customHeight="1">
      <c r="A101" s="2" t="s">
        <v>28</v>
      </c>
      <c r="B101" s="2" t="s">
        <v>237</v>
      </c>
      <c r="C101" s="2" t="str">
        <f>TEXT("F16013002034","00000")</f>
        <v>F16013002034</v>
      </c>
      <c r="D101" s="2" t="s">
        <v>354</v>
      </c>
      <c r="E101" s="2">
        <v>7873230151</v>
      </c>
      <c r="F101" s="2">
        <v>616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 ht="29.25" customHeight="1">
      <c r="A102" s="2" t="s">
        <v>91</v>
      </c>
      <c r="B102" s="2" t="s">
        <v>237</v>
      </c>
      <c r="C102" s="2" t="str">
        <f>TEXT("F16070002053","00000")</f>
        <v>F16070002053</v>
      </c>
      <c r="D102" s="2" t="s">
        <v>355</v>
      </c>
      <c r="E102" s="2">
        <v>7438817111</v>
      </c>
      <c r="F102" s="2">
        <v>615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ht="29.25" customHeight="1">
      <c r="A103" s="2" t="s">
        <v>356</v>
      </c>
      <c r="B103" s="2" t="s">
        <v>237</v>
      </c>
      <c r="C103" s="2" t="str">
        <f>TEXT("L17008002006","00000")</f>
        <v>L17008002006</v>
      </c>
      <c r="D103" s="2" t="s">
        <v>357</v>
      </c>
      <c r="E103" s="2">
        <v>7978636977</v>
      </c>
      <c r="F103" s="2">
        <v>615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ht="29.25" customHeight="1">
      <c r="A104" s="2" t="s">
        <v>358</v>
      </c>
      <c r="B104" s="2" t="s">
        <v>237</v>
      </c>
      <c r="C104" s="2" t="str">
        <f>TEXT("F16078002004","00000")</f>
        <v>F16078002004</v>
      </c>
      <c r="D104" s="2" t="s">
        <v>359</v>
      </c>
      <c r="E104" s="2">
        <v>9437274220</v>
      </c>
      <c r="F104" s="2">
        <v>614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ht="29.25" customHeight="1">
      <c r="A105" s="2" t="s">
        <v>115</v>
      </c>
      <c r="B105" s="2" t="s">
        <v>237</v>
      </c>
      <c r="C105" s="2" t="str">
        <f>TEXT("F16066002003","00000")</f>
        <v>F16066002003</v>
      </c>
      <c r="D105" s="2" t="s">
        <v>360</v>
      </c>
      <c r="E105" s="2">
        <v>8280334453</v>
      </c>
      <c r="F105" s="2">
        <v>613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ht="29.25" customHeight="1">
      <c r="A106" s="2" t="s">
        <v>28</v>
      </c>
      <c r="B106" s="2" t="s">
        <v>237</v>
      </c>
      <c r="C106" s="2" t="str">
        <f>TEXT("F16013002052","00000")</f>
        <v>F16013002052</v>
      </c>
      <c r="D106" s="2" t="s">
        <v>361</v>
      </c>
      <c r="E106" s="2">
        <v>8018281247</v>
      </c>
      <c r="F106" s="2">
        <v>612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ht="29.25" customHeight="1">
      <c r="A107" s="2" t="s">
        <v>275</v>
      </c>
      <c r="B107" s="2" t="s">
        <v>237</v>
      </c>
      <c r="C107" s="2" t="str">
        <f>TEXT("F16085002014","00000")</f>
        <v>F16085002014</v>
      </c>
      <c r="D107" s="2" t="s">
        <v>362</v>
      </c>
      <c r="E107" s="2">
        <v>9937477188</v>
      </c>
      <c r="F107" s="2">
        <v>612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ht="29.25" customHeight="1">
      <c r="A108" s="2" t="s">
        <v>88</v>
      </c>
      <c r="B108" s="2" t="s">
        <v>237</v>
      </c>
      <c r="C108" s="2" t="str">
        <f>TEXT("F16132002048","00000")</f>
        <v>F16132002048</v>
      </c>
      <c r="D108" s="2" t="s">
        <v>363</v>
      </c>
      <c r="E108" s="2">
        <v>8984519025</v>
      </c>
      <c r="F108" s="2">
        <v>612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ht="29.25" customHeight="1">
      <c r="A109" s="2" t="s">
        <v>137</v>
      </c>
      <c r="B109" s="2" t="s">
        <v>237</v>
      </c>
      <c r="C109" s="2" t="str">
        <f>TEXT("F16004002033","00000")</f>
        <v>F16004002033</v>
      </c>
      <c r="D109" s="2" t="s">
        <v>364</v>
      </c>
      <c r="E109" s="2">
        <v>9178697984</v>
      </c>
      <c r="F109" s="2">
        <v>611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 ht="29.25" customHeight="1">
      <c r="A110" s="2" t="s">
        <v>26</v>
      </c>
      <c r="B110" s="2" t="s">
        <v>237</v>
      </c>
      <c r="C110" s="2" t="str">
        <f>TEXT("F16018002099","00000")</f>
        <v>F16018002099</v>
      </c>
      <c r="D110" s="2" t="s">
        <v>365</v>
      </c>
      <c r="E110" s="2">
        <v>8521182043</v>
      </c>
      <c r="F110" s="2">
        <v>611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 ht="29.25" customHeight="1">
      <c r="A111" s="2" t="s">
        <v>366</v>
      </c>
      <c r="B111" s="2" t="s">
        <v>237</v>
      </c>
      <c r="C111" s="2" t="str">
        <f>TEXT("F16113002002","00000")</f>
        <v>F16113002002</v>
      </c>
      <c r="D111" s="2" t="s">
        <v>367</v>
      </c>
      <c r="E111" s="2">
        <v>7682846625</v>
      </c>
      <c r="F111" s="2">
        <v>611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 ht="29.25" customHeight="1">
      <c r="A112" s="2" t="s">
        <v>167</v>
      </c>
      <c r="B112" s="2" t="s">
        <v>237</v>
      </c>
      <c r="C112" s="2" t="str">
        <f>TEXT("F16116002009","00000")</f>
        <v>F16116002009</v>
      </c>
      <c r="D112" s="2" t="s">
        <v>368</v>
      </c>
      <c r="E112" s="2">
        <v>7787862552</v>
      </c>
      <c r="F112" s="2">
        <v>611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 ht="29.25" customHeight="1">
      <c r="A113" s="2" t="s">
        <v>128</v>
      </c>
      <c r="B113" s="2" t="s">
        <v>237</v>
      </c>
      <c r="C113" s="2" t="str">
        <f>TEXT("F16125002022","00000")</f>
        <v>F16125002022</v>
      </c>
      <c r="D113" s="2" t="s">
        <v>369</v>
      </c>
      <c r="E113" s="2">
        <v>7278511403</v>
      </c>
      <c r="F113" s="2">
        <v>611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 ht="29.25" customHeight="1">
      <c r="A114" s="2" t="s">
        <v>88</v>
      </c>
      <c r="B114" s="2" t="s">
        <v>237</v>
      </c>
      <c r="C114" s="2" t="str">
        <f>TEXT("L17132002008","00000")</f>
        <v>L17132002008</v>
      </c>
      <c r="D114" s="2" t="s">
        <v>370</v>
      </c>
      <c r="E114" s="2">
        <v>9938017573</v>
      </c>
      <c r="F114" s="2">
        <v>611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 ht="29.25" customHeight="1">
      <c r="A115" s="2" t="s">
        <v>189</v>
      </c>
      <c r="B115" s="2" t="s">
        <v>237</v>
      </c>
      <c r="C115" s="2" t="str">
        <f>TEXT("F16015007021","00000")</f>
        <v>F16015007021</v>
      </c>
      <c r="D115" s="2" t="s">
        <v>371</v>
      </c>
      <c r="E115" s="2">
        <v>7504035924</v>
      </c>
      <c r="F115" s="2">
        <v>610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 ht="29.25" customHeight="1">
      <c r="A116" s="2" t="s">
        <v>80</v>
      </c>
      <c r="B116" s="2" t="s">
        <v>237</v>
      </c>
      <c r="C116" s="2" t="str">
        <f>TEXT("F16021002086","00000")</f>
        <v>F16021002086</v>
      </c>
      <c r="D116" s="2" t="s">
        <v>372</v>
      </c>
      <c r="E116" s="2">
        <v>7681059751</v>
      </c>
      <c r="F116" s="2">
        <v>610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 ht="29.25" customHeight="1">
      <c r="A117" s="2" t="s">
        <v>35</v>
      </c>
      <c r="B117" s="2" t="s">
        <v>237</v>
      </c>
      <c r="C117" s="2" t="str">
        <f>TEXT("L17007002011","00000")</f>
        <v>L17007002011</v>
      </c>
      <c r="D117" s="2" t="s">
        <v>373</v>
      </c>
      <c r="E117" s="2">
        <v>9090346189</v>
      </c>
      <c r="F117" s="2">
        <v>610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 ht="29.25" customHeight="1">
      <c r="A118" s="2" t="s">
        <v>366</v>
      </c>
      <c r="B118" s="2" t="s">
        <v>237</v>
      </c>
      <c r="C118" s="2" t="str">
        <f>TEXT("L17113002015","00000")</f>
        <v>L17113002015</v>
      </c>
      <c r="D118" s="2" t="s">
        <v>374</v>
      </c>
      <c r="E118" s="2">
        <v>9438545616</v>
      </c>
      <c r="F118" s="2">
        <v>610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ht="29.25" customHeight="1">
      <c r="A119" s="2" t="s">
        <v>6</v>
      </c>
      <c r="B119" s="2" t="s">
        <v>237</v>
      </c>
      <c r="C119" s="2" t="str">
        <f>TEXT("F16001002028","00000")</f>
        <v>F16001002028</v>
      </c>
      <c r="D119" s="2" t="s">
        <v>375</v>
      </c>
      <c r="E119" s="2">
        <v>7205473705</v>
      </c>
      <c r="F119" s="2">
        <v>609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 ht="29.25" customHeight="1">
      <c r="A120" s="2" t="s">
        <v>137</v>
      </c>
      <c r="B120" s="2" t="s">
        <v>237</v>
      </c>
      <c r="C120" s="2" t="str">
        <f>TEXT("F16004002039","00000")</f>
        <v>F16004002039</v>
      </c>
      <c r="D120" s="2" t="s">
        <v>376</v>
      </c>
      <c r="E120" s="2">
        <v>9776686780</v>
      </c>
      <c r="F120" s="2">
        <v>609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 ht="29.25" customHeight="1">
      <c r="A121" s="2" t="s">
        <v>72</v>
      </c>
      <c r="B121" s="2" t="s">
        <v>237</v>
      </c>
      <c r="C121" s="2" t="str">
        <f>TEXT("F16060002056","00000")</f>
        <v>F16060002056</v>
      </c>
      <c r="D121" s="2" t="s">
        <v>377</v>
      </c>
      <c r="E121" s="2">
        <v>9861421349</v>
      </c>
      <c r="F121" s="2">
        <v>609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 ht="29.25" customHeight="1">
      <c r="A122" s="2" t="s">
        <v>108</v>
      </c>
      <c r="B122" s="2" t="s">
        <v>237</v>
      </c>
      <c r="C122" s="2" t="str">
        <f>TEXT("F16069002066","00000")</f>
        <v>F16069002066</v>
      </c>
      <c r="D122" s="2" t="s">
        <v>378</v>
      </c>
      <c r="E122" s="2">
        <v>7209246520</v>
      </c>
      <c r="F122" s="2">
        <v>609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 ht="29.25" customHeight="1">
      <c r="A123" s="2" t="s">
        <v>91</v>
      </c>
      <c r="B123" s="2" t="s">
        <v>237</v>
      </c>
      <c r="C123" s="2" t="str">
        <f>TEXT("F16070002004","00000")</f>
        <v>F16070002004</v>
      </c>
      <c r="D123" s="2" t="s">
        <v>379</v>
      </c>
      <c r="E123" s="2">
        <v>9938866030</v>
      </c>
      <c r="F123" s="2">
        <v>609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 ht="29.25" customHeight="1">
      <c r="A124" s="2" t="s">
        <v>160</v>
      </c>
      <c r="B124" s="2" t="s">
        <v>237</v>
      </c>
      <c r="C124" s="2" t="str">
        <f>TEXT("L17089002005","00000")</f>
        <v>L17089002005</v>
      </c>
      <c r="D124" s="2" t="s">
        <v>380</v>
      </c>
      <c r="E124" s="2">
        <v>7008216057</v>
      </c>
      <c r="F124" s="2">
        <v>609</v>
      </c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 ht="29.25" customHeight="1">
      <c r="A125" s="2" t="s">
        <v>35</v>
      </c>
      <c r="B125" s="2" t="s">
        <v>237</v>
      </c>
      <c r="C125" s="2" t="str">
        <f>TEXT("F16007002021","00000")</f>
        <v>F16007002021</v>
      </c>
      <c r="D125" s="2" t="s">
        <v>381</v>
      </c>
      <c r="E125" s="2">
        <v>7537816685</v>
      </c>
      <c r="F125" s="2">
        <v>608</v>
      </c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 ht="29.25" customHeight="1">
      <c r="A126" s="2" t="s">
        <v>28</v>
      </c>
      <c r="B126" s="2" t="s">
        <v>237</v>
      </c>
      <c r="C126" s="2" t="str">
        <f>TEXT("F16013002036","00000")</f>
        <v>F16013002036</v>
      </c>
      <c r="D126" s="2" t="s">
        <v>382</v>
      </c>
      <c r="E126" s="2">
        <v>7750994053</v>
      </c>
      <c r="F126" s="2">
        <v>608</v>
      </c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 ht="29.25" customHeight="1">
      <c r="A127" s="2" t="s">
        <v>148</v>
      </c>
      <c r="B127" s="2" t="s">
        <v>237</v>
      </c>
      <c r="C127" s="2" t="str">
        <f>TEXT("F16019002049","00000")</f>
        <v>F16019002049</v>
      </c>
      <c r="D127" s="2" t="s">
        <v>383</v>
      </c>
      <c r="E127" s="2">
        <v>8984919088</v>
      </c>
      <c r="F127" s="2">
        <v>608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 ht="29.25" customHeight="1">
      <c r="A128" s="2" t="s">
        <v>61</v>
      </c>
      <c r="B128" s="2" t="s">
        <v>237</v>
      </c>
      <c r="C128" s="2" t="str">
        <f>TEXT("F16020002022","00000")</f>
        <v>F16020002022</v>
      </c>
      <c r="D128" s="2" t="s">
        <v>384</v>
      </c>
      <c r="E128" s="2">
        <v>8338970119</v>
      </c>
      <c r="F128" s="2">
        <v>608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 ht="29.25" customHeight="1">
      <c r="A129" s="2" t="s">
        <v>268</v>
      </c>
      <c r="B129" s="2" t="s">
        <v>237</v>
      </c>
      <c r="C129" s="2" t="str">
        <f>TEXT("F16063002081","00000")</f>
        <v>F16063002081</v>
      </c>
      <c r="D129" s="2" t="s">
        <v>385</v>
      </c>
      <c r="E129" s="2">
        <v>7735747527</v>
      </c>
      <c r="F129" s="2">
        <v>608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82"/>
  <sheetViews>
    <sheetView workbookViewId="0">
      <selection activeCell="G4" sqref="G4"/>
    </sheetView>
  </sheetViews>
  <sheetFormatPr defaultRowHeight="15"/>
  <cols>
    <col min="1" max="1" width="25.85546875" customWidth="1"/>
    <col min="2" max="2" width="19.85546875" customWidth="1"/>
    <col min="3" max="3" width="17.42578125" customWidth="1"/>
    <col min="4" max="4" width="19.42578125" customWidth="1"/>
    <col min="5" max="5" width="14.28515625" customWidth="1"/>
  </cols>
  <sheetData>
    <row r="1" spans="1:256" ht="4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36" customHeight="1">
      <c r="A2" s="2" t="s">
        <v>28</v>
      </c>
      <c r="B2" s="2" t="s">
        <v>386</v>
      </c>
      <c r="C2" s="2" t="str">
        <f>TEXT("F16013003049","00000")</f>
        <v>F16013003049</v>
      </c>
      <c r="D2" s="2" t="s">
        <v>387</v>
      </c>
      <c r="E2" s="2">
        <v>9437037636</v>
      </c>
      <c r="F2" s="2">
        <v>657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36" customHeight="1">
      <c r="A3" s="2" t="s">
        <v>26</v>
      </c>
      <c r="B3" s="2" t="s">
        <v>386</v>
      </c>
      <c r="C3" s="2" t="str">
        <f>TEXT("F16018003054","00000")</f>
        <v>F16018003054</v>
      </c>
      <c r="D3" s="2" t="s">
        <v>388</v>
      </c>
      <c r="E3" s="2">
        <v>8763522210</v>
      </c>
      <c r="F3" s="2">
        <v>651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36" customHeight="1">
      <c r="A4" s="2" t="s">
        <v>53</v>
      </c>
      <c r="B4" s="2" t="s">
        <v>386</v>
      </c>
      <c r="C4" s="2" t="str">
        <f>TEXT("F16012003046","00000")</f>
        <v>F16012003046</v>
      </c>
      <c r="D4" s="2" t="s">
        <v>389</v>
      </c>
      <c r="E4" s="2">
        <v>9439645945</v>
      </c>
      <c r="F4" s="2">
        <v>638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36" customHeight="1">
      <c r="A5" s="2" t="s">
        <v>55</v>
      </c>
      <c r="B5" s="2" t="s">
        <v>386</v>
      </c>
      <c r="C5" s="2" t="str">
        <f>TEXT("F16048003025","00000")</f>
        <v>F16048003025</v>
      </c>
      <c r="D5" s="2" t="s">
        <v>390</v>
      </c>
      <c r="E5" s="2">
        <v>9040919814</v>
      </c>
      <c r="F5" s="2">
        <v>638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36" customHeight="1">
      <c r="A6" s="2" t="s">
        <v>167</v>
      </c>
      <c r="B6" s="2" t="s">
        <v>386</v>
      </c>
      <c r="C6" s="2" t="str">
        <f>TEXT("F16116003033","00000")</f>
        <v>F16116003033</v>
      </c>
      <c r="D6" s="2" t="s">
        <v>391</v>
      </c>
      <c r="E6" s="2">
        <v>8018213253</v>
      </c>
      <c r="F6" s="2">
        <v>636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36" customHeight="1">
      <c r="A7" s="2" t="s">
        <v>53</v>
      </c>
      <c r="B7" s="2" t="s">
        <v>386</v>
      </c>
      <c r="C7" s="2" t="str">
        <f>TEXT("F16012003019","00000")</f>
        <v>F16012003019</v>
      </c>
      <c r="D7" s="2" t="s">
        <v>392</v>
      </c>
      <c r="E7" s="2">
        <v>8260375586</v>
      </c>
      <c r="F7" s="2">
        <v>635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36" customHeight="1">
      <c r="A8" s="2" t="s">
        <v>53</v>
      </c>
      <c r="B8" s="2" t="s">
        <v>386</v>
      </c>
      <c r="C8" s="2" t="str">
        <f>TEXT("F16012003033","00000")</f>
        <v>F16012003033</v>
      </c>
      <c r="D8" s="2" t="s">
        <v>393</v>
      </c>
      <c r="E8" s="2">
        <v>9668329217</v>
      </c>
      <c r="F8" s="2">
        <v>635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36" customHeight="1">
      <c r="A9" s="2" t="s">
        <v>53</v>
      </c>
      <c r="B9" s="2" t="s">
        <v>386</v>
      </c>
      <c r="C9" s="2" t="str">
        <f>TEXT("L17012003006","00000")</f>
        <v>L17012003006</v>
      </c>
      <c r="D9" s="2" t="s">
        <v>394</v>
      </c>
      <c r="E9" s="2">
        <v>7683823093</v>
      </c>
      <c r="F9" s="2">
        <v>633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36" customHeight="1">
      <c r="A10" s="2" t="s">
        <v>53</v>
      </c>
      <c r="B10" s="2" t="s">
        <v>386</v>
      </c>
      <c r="C10" s="2" t="str">
        <f>TEXT("F16012003025","00000")</f>
        <v>F16012003025</v>
      </c>
      <c r="D10" s="2" t="s">
        <v>395</v>
      </c>
      <c r="E10" s="2">
        <v>7205702895</v>
      </c>
      <c r="F10" s="2">
        <v>632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36" customHeight="1">
      <c r="A11" s="2" t="s">
        <v>26</v>
      </c>
      <c r="B11" s="2" t="s">
        <v>386</v>
      </c>
      <c r="C11" s="2" t="str">
        <f>TEXT("L17018003009","00000")</f>
        <v>L17018003009</v>
      </c>
      <c r="D11" s="2" t="s">
        <v>396</v>
      </c>
      <c r="E11" s="2">
        <v>8763783360</v>
      </c>
      <c r="F11" s="2">
        <v>630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36" customHeight="1">
      <c r="A12" s="2" t="s">
        <v>28</v>
      </c>
      <c r="B12" s="2" t="s">
        <v>386</v>
      </c>
      <c r="C12" s="2" t="str">
        <f>TEXT("F16013003001","00000")</f>
        <v>F16013003001</v>
      </c>
      <c r="D12" s="2" t="s">
        <v>397</v>
      </c>
      <c r="E12" s="2">
        <v>8280004034</v>
      </c>
      <c r="F12" s="2">
        <v>622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36" customHeight="1">
      <c r="A13" s="2" t="s">
        <v>158</v>
      </c>
      <c r="B13" s="2" t="s">
        <v>386</v>
      </c>
      <c r="C13" s="2" t="str">
        <f>TEXT("F16009003012","00000")</f>
        <v>F16009003012</v>
      </c>
      <c r="D13" s="2" t="s">
        <v>398</v>
      </c>
      <c r="E13" s="2">
        <v>7894954640</v>
      </c>
      <c r="F13" s="2">
        <v>621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36" customHeight="1">
      <c r="A14" s="2" t="s">
        <v>53</v>
      </c>
      <c r="B14" s="2" t="s">
        <v>386</v>
      </c>
      <c r="C14" s="2" t="str">
        <f>TEXT("F16012003015","00000")</f>
        <v>F16012003015</v>
      </c>
      <c r="D14" s="2" t="s">
        <v>399</v>
      </c>
      <c r="E14" s="2">
        <v>7377098058</v>
      </c>
      <c r="F14" s="2">
        <v>620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36" customHeight="1">
      <c r="A15" s="2" t="s">
        <v>28</v>
      </c>
      <c r="B15" s="2" t="s">
        <v>386</v>
      </c>
      <c r="C15" s="2" t="str">
        <f>TEXT("F16013003004","00000")</f>
        <v>F16013003004</v>
      </c>
      <c r="D15" s="2" t="s">
        <v>400</v>
      </c>
      <c r="E15" s="2">
        <v>7381726815</v>
      </c>
      <c r="F15" s="2">
        <v>620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36" customHeight="1">
      <c r="A16" s="2" t="s">
        <v>28</v>
      </c>
      <c r="B16" s="2" t="s">
        <v>386</v>
      </c>
      <c r="C16" s="2" t="str">
        <f>TEXT("F16013003008","00000")</f>
        <v>F16013003008</v>
      </c>
      <c r="D16" s="2" t="s">
        <v>401</v>
      </c>
      <c r="E16" s="2">
        <v>9938796246</v>
      </c>
      <c r="F16" s="2">
        <v>620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36" customHeight="1">
      <c r="A17" s="2" t="s">
        <v>43</v>
      </c>
      <c r="B17" s="2" t="s">
        <v>386</v>
      </c>
      <c r="C17" s="2" t="str">
        <f>TEXT("F16014003035","00000")</f>
        <v>F16014003035</v>
      </c>
      <c r="D17" s="2" t="s">
        <v>402</v>
      </c>
      <c r="E17" s="2">
        <v>8598920265</v>
      </c>
      <c r="F17" s="2">
        <v>618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36" customHeight="1">
      <c r="A18" s="2" t="s">
        <v>280</v>
      </c>
      <c r="B18" s="2" t="s">
        <v>386</v>
      </c>
      <c r="C18" s="2" t="str">
        <f>TEXT("F16062003008","00000")</f>
        <v>F16062003008</v>
      </c>
      <c r="D18" s="2" t="s">
        <v>403</v>
      </c>
      <c r="E18" s="2">
        <v>8338937730</v>
      </c>
      <c r="F18" s="2">
        <v>615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36" customHeight="1">
      <c r="A19" s="2" t="s">
        <v>53</v>
      </c>
      <c r="B19" s="2" t="s">
        <v>386</v>
      </c>
      <c r="C19" s="2" t="str">
        <f>TEXT("F16012003004","00000")</f>
        <v>F16012003004</v>
      </c>
      <c r="D19" s="2" t="s">
        <v>404</v>
      </c>
      <c r="E19" s="2">
        <v>9692366699</v>
      </c>
      <c r="F19" s="2">
        <v>612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36" customHeight="1">
      <c r="A20" s="2" t="s">
        <v>53</v>
      </c>
      <c r="B20" s="2" t="s">
        <v>386</v>
      </c>
      <c r="C20" s="2" t="str">
        <f>TEXT("F16012003031","00000")</f>
        <v>F16012003031</v>
      </c>
      <c r="D20" s="2" t="s">
        <v>405</v>
      </c>
      <c r="E20" s="2">
        <v>9438648839</v>
      </c>
      <c r="F20" s="2">
        <v>612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36" customHeight="1">
      <c r="A21" s="2" t="s">
        <v>28</v>
      </c>
      <c r="B21" s="2" t="s">
        <v>386</v>
      </c>
      <c r="C21" s="2" t="str">
        <f>TEXT("F16013003005","00000")</f>
        <v>F16013003005</v>
      </c>
      <c r="D21" s="2" t="s">
        <v>406</v>
      </c>
      <c r="E21" s="2">
        <v>7873715865</v>
      </c>
      <c r="F21" s="2">
        <v>612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36" customHeight="1">
      <c r="A22" s="2" t="s">
        <v>285</v>
      </c>
      <c r="B22" s="2" t="s">
        <v>386</v>
      </c>
      <c r="C22" s="2" t="str">
        <f>TEXT("F16016003010","00000")</f>
        <v>F16016003010</v>
      </c>
      <c r="D22" s="2" t="s">
        <v>407</v>
      </c>
      <c r="E22" s="2">
        <v>8270797148</v>
      </c>
      <c r="F22" s="2">
        <v>611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36" customHeight="1">
      <c r="A23" s="2" t="s">
        <v>203</v>
      </c>
      <c r="B23" s="2" t="s">
        <v>386</v>
      </c>
      <c r="C23" s="2" t="str">
        <f>TEXT("F16026003037","00000")</f>
        <v>F16026003037</v>
      </c>
      <c r="D23" s="2" t="s">
        <v>408</v>
      </c>
      <c r="E23" s="2">
        <v>9439513593</v>
      </c>
      <c r="F23" s="2">
        <v>609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36" customHeight="1">
      <c r="A24" s="2" t="s">
        <v>6</v>
      </c>
      <c r="B24" s="2" t="s">
        <v>386</v>
      </c>
      <c r="C24" s="2" t="str">
        <f>TEXT("F16001003010","00000")</f>
        <v>F16001003010</v>
      </c>
      <c r="D24" s="2" t="s">
        <v>409</v>
      </c>
      <c r="E24" s="2">
        <v>9937539098</v>
      </c>
      <c r="F24" s="2">
        <v>608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36" customHeight="1">
      <c r="A25" s="2" t="s">
        <v>28</v>
      </c>
      <c r="B25" s="2" t="s">
        <v>386</v>
      </c>
      <c r="C25" s="2" t="str">
        <f>TEXT("F16013003046","00000")</f>
        <v>F16013003046</v>
      </c>
      <c r="D25" s="2" t="s">
        <v>410</v>
      </c>
      <c r="E25" s="2">
        <v>7789893369</v>
      </c>
      <c r="F25" s="2">
        <v>608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36" customHeight="1">
      <c r="A26" s="2" t="s">
        <v>43</v>
      </c>
      <c r="B26" s="2" t="s">
        <v>386</v>
      </c>
      <c r="C26" s="2" t="str">
        <f>TEXT("L17014003004","00000")</f>
        <v>L17014003004</v>
      </c>
      <c r="D26" s="2" t="s">
        <v>411</v>
      </c>
      <c r="E26" s="2">
        <v>9438039521</v>
      </c>
      <c r="F26" s="2">
        <v>608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36" customHeight="1">
      <c r="A27" s="2" t="s">
        <v>26</v>
      </c>
      <c r="B27" s="2" t="s">
        <v>386</v>
      </c>
      <c r="C27" s="2" t="str">
        <f>TEXT("L17018003015","00000")</f>
        <v>L17018003015</v>
      </c>
      <c r="D27" s="2" t="s">
        <v>412</v>
      </c>
      <c r="E27" s="2">
        <v>9861209091</v>
      </c>
      <c r="F27" s="2">
        <v>608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36" customHeight="1">
      <c r="A28" s="2" t="s">
        <v>28</v>
      </c>
      <c r="B28" s="2" t="s">
        <v>386</v>
      </c>
      <c r="C28" s="2" t="str">
        <f>TEXT("F16013003021","00000")</f>
        <v>F16013003021</v>
      </c>
      <c r="D28" s="2" t="s">
        <v>413</v>
      </c>
      <c r="E28" s="2">
        <v>8895269332</v>
      </c>
      <c r="F28" s="2">
        <v>607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36" customHeight="1">
      <c r="A29" s="2" t="s">
        <v>45</v>
      </c>
      <c r="B29" s="2" t="s">
        <v>386</v>
      </c>
      <c r="C29" s="2" t="str">
        <f>TEXT("F16111003020","00000")</f>
        <v>F16111003020</v>
      </c>
      <c r="D29" s="2" t="s">
        <v>414</v>
      </c>
      <c r="E29" s="2"/>
      <c r="F29" s="2">
        <v>607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36" customHeight="1">
      <c r="A30" s="2" t="s">
        <v>53</v>
      </c>
      <c r="B30" s="2" t="s">
        <v>386</v>
      </c>
      <c r="C30" s="2" t="str">
        <f>TEXT("L17012003009","00000")</f>
        <v>L17012003009</v>
      </c>
      <c r="D30" s="2" t="s">
        <v>415</v>
      </c>
      <c r="E30" s="2">
        <v>8249495665</v>
      </c>
      <c r="F30" s="2">
        <v>607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36" customHeight="1">
      <c r="A31" s="2" t="s">
        <v>28</v>
      </c>
      <c r="B31" s="2" t="s">
        <v>386</v>
      </c>
      <c r="C31" s="2" t="str">
        <f>TEXT("F16013003014","00000")</f>
        <v>F16013003014</v>
      </c>
      <c r="D31" s="2" t="s">
        <v>416</v>
      </c>
      <c r="E31" s="2">
        <v>9090084384</v>
      </c>
      <c r="F31" s="2">
        <v>605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36" customHeight="1">
      <c r="A32" s="2" t="s">
        <v>108</v>
      </c>
      <c r="B32" s="2" t="s">
        <v>386</v>
      </c>
      <c r="C32" s="2" t="str">
        <f>TEXT("F16069003028","00000")</f>
        <v>F16069003028</v>
      </c>
      <c r="D32" s="2" t="s">
        <v>417</v>
      </c>
      <c r="E32" s="2">
        <v>7894501845</v>
      </c>
      <c r="F32" s="2">
        <v>605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36" customHeight="1">
      <c r="A33" s="2" t="s">
        <v>45</v>
      </c>
      <c r="B33" s="2" t="s">
        <v>386</v>
      </c>
      <c r="C33" s="2" t="str">
        <f>TEXT("F16111003032","00000")</f>
        <v>F16111003032</v>
      </c>
      <c r="D33" s="2" t="s">
        <v>418</v>
      </c>
      <c r="E33" s="2">
        <v>7436943979</v>
      </c>
      <c r="F33" s="2">
        <v>605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36" customHeight="1">
      <c r="A34" s="2" t="s">
        <v>167</v>
      </c>
      <c r="B34" s="2" t="s">
        <v>386</v>
      </c>
      <c r="C34" s="2" t="str">
        <f>TEXT("F16116003009","00000")</f>
        <v>F16116003009</v>
      </c>
      <c r="D34" s="2" t="s">
        <v>419</v>
      </c>
      <c r="E34" s="2">
        <v>9437768233</v>
      </c>
      <c r="F34" s="2">
        <v>605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36" customHeight="1">
      <c r="A35" s="2" t="s">
        <v>6</v>
      </c>
      <c r="B35" s="2" t="s">
        <v>386</v>
      </c>
      <c r="C35" s="2" t="str">
        <f>TEXT("F16001003008","00000")</f>
        <v>F16001003008</v>
      </c>
      <c r="D35" s="2" t="s">
        <v>420</v>
      </c>
      <c r="E35" s="2">
        <v>7205869462</v>
      </c>
      <c r="F35" s="2">
        <v>603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36" customHeight="1">
      <c r="A36" s="2" t="s">
        <v>268</v>
      </c>
      <c r="B36" s="2" t="s">
        <v>386</v>
      </c>
      <c r="C36" s="2" t="str">
        <f>TEXT("F16063001077","00000")</f>
        <v>F16063001077</v>
      </c>
      <c r="D36" s="2" t="s">
        <v>421</v>
      </c>
      <c r="E36" s="2">
        <v>7735747524</v>
      </c>
      <c r="F36" s="2">
        <v>603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36" customHeight="1">
      <c r="A37" s="2" t="s">
        <v>6</v>
      </c>
      <c r="B37" s="2" t="s">
        <v>386</v>
      </c>
      <c r="C37" s="2" t="str">
        <f>TEXT("F16001003006","00000")</f>
        <v>F16001003006</v>
      </c>
      <c r="D37" s="2" t="s">
        <v>422</v>
      </c>
      <c r="E37" s="2">
        <v>9439111064</v>
      </c>
      <c r="F37" s="2">
        <v>602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36" customHeight="1">
      <c r="A38" s="2" t="s">
        <v>203</v>
      </c>
      <c r="B38" s="2" t="s">
        <v>386</v>
      </c>
      <c r="C38" s="2" t="str">
        <f>TEXT("F16026003003","00000")</f>
        <v>F16026003003</v>
      </c>
      <c r="D38" s="2" t="s">
        <v>423</v>
      </c>
      <c r="E38" s="2">
        <v>9583785583</v>
      </c>
      <c r="F38" s="2">
        <v>601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36" customHeight="1">
      <c r="A39" s="2" t="s">
        <v>167</v>
      </c>
      <c r="B39" s="2" t="s">
        <v>386</v>
      </c>
      <c r="C39" s="2" t="str">
        <f>TEXT("F16116003006","00000")</f>
        <v>F16116003006</v>
      </c>
      <c r="D39" s="2" t="s">
        <v>424</v>
      </c>
      <c r="E39" s="2">
        <v>9692517915</v>
      </c>
      <c r="F39" s="2">
        <v>601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36" customHeight="1">
      <c r="A40" s="2" t="s">
        <v>6</v>
      </c>
      <c r="B40" s="2" t="s">
        <v>386</v>
      </c>
      <c r="C40" s="2" t="str">
        <f>TEXT("F16001003001","00000")</f>
        <v>F16001003001</v>
      </c>
      <c r="D40" s="2" t="s">
        <v>425</v>
      </c>
      <c r="E40" s="2">
        <v>8455022345</v>
      </c>
      <c r="F40" s="2">
        <v>600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36" customHeight="1">
      <c r="A41" s="2" t="s">
        <v>259</v>
      </c>
      <c r="B41" s="2" t="s">
        <v>386</v>
      </c>
      <c r="C41" s="2" t="str">
        <f>TEXT("F16029003008","00000")</f>
        <v>F16029003008</v>
      </c>
      <c r="D41" s="2" t="s">
        <v>426</v>
      </c>
      <c r="E41" s="2">
        <v>8986695315</v>
      </c>
      <c r="F41" s="2">
        <v>600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36" customHeight="1">
      <c r="A42" s="2" t="s">
        <v>55</v>
      </c>
      <c r="B42" s="2" t="s">
        <v>386</v>
      </c>
      <c r="C42" s="2" t="str">
        <f>TEXT("F16048003012","00000")</f>
        <v>F16048003012</v>
      </c>
      <c r="D42" s="2" t="s">
        <v>427</v>
      </c>
      <c r="E42" s="2">
        <v>7978049022</v>
      </c>
      <c r="F42" s="2">
        <v>598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36" customHeight="1">
      <c r="A43" s="2" t="s">
        <v>428</v>
      </c>
      <c r="B43" s="2" t="s">
        <v>386</v>
      </c>
      <c r="C43" s="2" t="str">
        <f>TEXT("F16075003020","00000")</f>
        <v>F16075003020</v>
      </c>
      <c r="D43" s="2" t="s">
        <v>429</v>
      </c>
      <c r="E43" s="2">
        <v>9438071231</v>
      </c>
      <c r="F43" s="2">
        <v>598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36" customHeight="1">
      <c r="A44" s="2" t="s">
        <v>430</v>
      </c>
      <c r="B44" s="2" t="s">
        <v>386</v>
      </c>
      <c r="C44" s="2" t="str">
        <f>TEXT("F16088003015","00000")</f>
        <v>F16088003015</v>
      </c>
      <c r="D44" s="2" t="s">
        <v>431</v>
      </c>
      <c r="E44" s="2">
        <v>7873147468</v>
      </c>
      <c r="F44" s="2">
        <v>598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36" customHeight="1">
      <c r="A45" s="2" t="s">
        <v>26</v>
      </c>
      <c r="B45" s="2" t="s">
        <v>386</v>
      </c>
      <c r="C45" s="2" t="str">
        <f>TEXT("L17018003011","00000")</f>
        <v>L17018003011</v>
      </c>
      <c r="D45" s="2" t="s">
        <v>432</v>
      </c>
      <c r="E45" s="2">
        <v>7325822160</v>
      </c>
      <c r="F45" s="2">
        <v>598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36" customHeight="1">
      <c r="A46" s="2" t="s">
        <v>433</v>
      </c>
      <c r="B46" s="2" t="s">
        <v>386</v>
      </c>
      <c r="C46" s="2" t="str">
        <f>TEXT("L17076003001","00000")</f>
        <v>L17076003001</v>
      </c>
      <c r="D46" s="2" t="s">
        <v>434</v>
      </c>
      <c r="E46" s="2">
        <v>9337627045</v>
      </c>
      <c r="F46" s="2">
        <v>597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36" customHeight="1">
      <c r="A47" s="2" t="s">
        <v>148</v>
      </c>
      <c r="B47" s="2" t="s">
        <v>386</v>
      </c>
      <c r="C47" s="2" t="str">
        <f>TEXT("F16019003041","00000")</f>
        <v>F16019003041</v>
      </c>
      <c r="D47" s="2" t="s">
        <v>435</v>
      </c>
      <c r="E47" s="2">
        <v>7873884180</v>
      </c>
      <c r="F47" s="2">
        <v>595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36" customHeight="1">
      <c r="A48" s="2" t="s">
        <v>148</v>
      </c>
      <c r="B48" s="2" t="s">
        <v>386</v>
      </c>
      <c r="C48" s="2" t="str">
        <f>TEXT("F16019003031","00000")</f>
        <v>F16019003031</v>
      </c>
      <c r="D48" s="2" t="s">
        <v>436</v>
      </c>
      <c r="E48" s="2">
        <v>9436714586</v>
      </c>
      <c r="F48" s="2">
        <v>594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36" customHeight="1">
      <c r="A49" s="2" t="s">
        <v>41</v>
      </c>
      <c r="B49" s="2" t="s">
        <v>386</v>
      </c>
      <c r="C49" s="2" t="str">
        <f>TEXT("F16083003029","00000")</f>
        <v>F16083003029</v>
      </c>
      <c r="D49" s="2" t="s">
        <v>437</v>
      </c>
      <c r="E49" s="2">
        <v>9937407733</v>
      </c>
      <c r="F49" s="2">
        <v>594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36" customHeight="1">
      <c r="A50" s="2" t="s">
        <v>135</v>
      </c>
      <c r="B50" s="2" t="s">
        <v>386</v>
      </c>
      <c r="C50" s="2" t="str">
        <f>TEXT("F16002003062","00000")</f>
        <v>F16002003062</v>
      </c>
      <c r="D50" s="2" t="s">
        <v>438</v>
      </c>
      <c r="E50" s="2">
        <v>7377279435</v>
      </c>
      <c r="F50" s="2">
        <v>593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36" customHeight="1">
      <c r="A51" s="2" t="s">
        <v>39</v>
      </c>
      <c r="B51" s="2" t="s">
        <v>386</v>
      </c>
      <c r="C51" s="2" t="str">
        <f>TEXT("F16011003003","00000")</f>
        <v>F16011003003</v>
      </c>
      <c r="D51" s="2" t="s">
        <v>439</v>
      </c>
      <c r="E51" s="2">
        <v>8763835285</v>
      </c>
      <c r="F51" s="2">
        <v>592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36" customHeight="1">
      <c r="A52" s="2" t="s">
        <v>28</v>
      </c>
      <c r="B52" s="2" t="s">
        <v>386</v>
      </c>
      <c r="C52" s="2" t="str">
        <f>TEXT("F16013003050","00000")</f>
        <v>F16013003050</v>
      </c>
      <c r="D52" s="2" t="s">
        <v>440</v>
      </c>
      <c r="E52" s="2">
        <v>8594853588</v>
      </c>
      <c r="F52" s="2">
        <v>592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36" customHeight="1">
      <c r="A53" s="2" t="s">
        <v>6</v>
      </c>
      <c r="B53" s="2" t="s">
        <v>386</v>
      </c>
      <c r="C53" s="2" t="str">
        <f>TEXT("F16001003022","00000")</f>
        <v>F16001003022</v>
      </c>
      <c r="D53" s="2" t="s">
        <v>441</v>
      </c>
      <c r="E53" s="2">
        <v>8249804102</v>
      </c>
      <c r="F53" s="2">
        <v>590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36" customHeight="1">
      <c r="A54" s="2" t="s">
        <v>268</v>
      </c>
      <c r="B54" s="2" t="s">
        <v>386</v>
      </c>
      <c r="C54" s="2" t="str">
        <f>TEXT("F16063003021","00000")</f>
        <v>F16063003021</v>
      </c>
      <c r="D54" s="2" t="s">
        <v>442</v>
      </c>
      <c r="E54" s="2">
        <v>9853578063</v>
      </c>
      <c r="F54" s="2">
        <v>590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36" customHeight="1">
      <c r="A55" s="2" t="s">
        <v>443</v>
      </c>
      <c r="B55" s="2" t="s">
        <v>386</v>
      </c>
      <c r="C55" s="2" t="str">
        <f>TEXT("F16071003009","00000")</f>
        <v>F16071003009</v>
      </c>
      <c r="D55" s="2" t="s">
        <v>444</v>
      </c>
      <c r="E55" s="2">
        <v>8763347223</v>
      </c>
      <c r="F55" s="2">
        <v>590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36" customHeight="1">
      <c r="A56" s="2" t="s">
        <v>430</v>
      </c>
      <c r="B56" s="2" t="s">
        <v>386</v>
      </c>
      <c r="C56" s="2" t="str">
        <f>TEXT("F16088003054","00000")</f>
        <v>F16088003054</v>
      </c>
      <c r="D56" s="2" t="s">
        <v>445</v>
      </c>
      <c r="E56" s="2">
        <v>9778322516</v>
      </c>
      <c r="F56" s="2">
        <v>590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36" customHeight="1">
      <c r="A57" s="2" t="s">
        <v>28</v>
      </c>
      <c r="B57" s="2" t="s">
        <v>386</v>
      </c>
      <c r="C57" s="2" t="str">
        <f>TEXT("F16013003022","00000")</f>
        <v>F16013003022</v>
      </c>
      <c r="D57" s="2" t="s">
        <v>446</v>
      </c>
      <c r="E57" s="2">
        <v>7077911102</v>
      </c>
      <c r="F57" s="2">
        <v>589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36" customHeight="1">
      <c r="A58" s="2" t="s">
        <v>268</v>
      </c>
      <c r="B58" s="2" t="s">
        <v>386</v>
      </c>
      <c r="C58" s="2" t="str">
        <f>TEXT("F16063003029","00000")</f>
        <v>F16063003029</v>
      </c>
      <c r="D58" s="2" t="s">
        <v>447</v>
      </c>
      <c r="E58" s="2">
        <v>7735747524</v>
      </c>
      <c r="F58" s="2">
        <v>589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t="36" customHeight="1">
      <c r="A59" s="2" t="s">
        <v>49</v>
      </c>
      <c r="B59" s="2" t="s">
        <v>386</v>
      </c>
      <c r="C59" s="2" t="str">
        <f>TEXT("L17028003001","00000")</f>
        <v>L17028003001</v>
      </c>
      <c r="D59" s="2" t="s">
        <v>448</v>
      </c>
      <c r="E59" s="2">
        <v>7787824198</v>
      </c>
      <c r="F59" s="2">
        <v>589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36" customHeight="1">
      <c r="A60" s="2" t="s">
        <v>430</v>
      </c>
      <c r="B60" s="2" t="s">
        <v>386</v>
      </c>
      <c r="C60" s="2" t="str">
        <f>TEXT("F16088003024","00000")</f>
        <v>F16088003024</v>
      </c>
      <c r="D60" s="2" t="s">
        <v>449</v>
      </c>
      <c r="E60" s="2">
        <v>9437117483</v>
      </c>
      <c r="F60" s="2">
        <v>588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36" customHeight="1">
      <c r="A61" s="2" t="s">
        <v>6</v>
      </c>
      <c r="B61" s="2" t="s">
        <v>386</v>
      </c>
      <c r="C61" s="2" t="str">
        <f>TEXT("L17001003006","00000")</f>
        <v>L17001003006</v>
      </c>
      <c r="D61" s="2" t="s">
        <v>450</v>
      </c>
      <c r="E61" s="2">
        <v>8093598594</v>
      </c>
      <c r="F61" s="2">
        <v>588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ht="36" customHeight="1">
      <c r="A62" s="2" t="s">
        <v>53</v>
      </c>
      <c r="B62" s="2" t="s">
        <v>386</v>
      </c>
      <c r="C62" s="2" t="str">
        <f>TEXT("F16012003006","00000")</f>
        <v>F16012003006</v>
      </c>
      <c r="D62" s="2" t="s">
        <v>451</v>
      </c>
      <c r="E62" s="2">
        <v>9583072269</v>
      </c>
      <c r="F62" s="2">
        <v>587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ht="36" customHeight="1">
      <c r="A63" s="2" t="s">
        <v>280</v>
      </c>
      <c r="B63" s="2" t="s">
        <v>386</v>
      </c>
      <c r="C63" s="2" t="str">
        <f>TEXT("F16062003018","00000")</f>
        <v>F16062003018</v>
      </c>
      <c r="D63" s="2" t="s">
        <v>452</v>
      </c>
      <c r="E63" s="2">
        <v>8763610405</v>
      </c>
      <c r="F63" s="2">
        <v>587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36" customHeight="1">
      <c r="A64" s="2" t="s">
        <v>53</v>
      </c>
      <c r="B64" s="2" t="s">
        <v>386</v>
      </c>
      <c r="C64" s="2" t="str">
        <f>TEXT("L17012003003","00000")</f>
        <v>L17012003003</v>
      </c>
      <c r="D64" s="2" t="s">
        <v>453</v>
      </c>
      <c r="E64" s="2">
        <v>8249063697</v>
      </c>
      <c r="F64" s="2">
        <v>587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ht="36" customHeight="1">
      <c r="A65" s="2" t="s">
        <v>53</v>
      </c>
      <c r="B65" s="2" t="s">
        <v>386</v>
      </c>
      <c r="C65" s="2" t="str">
        <f>TEXT("F16012003014","00000")</f>
        <v>F16012003014</v>
      </c>
      <c r="D65" s="2" t="s">
        <v>454</v>
      </c>
      <c r="E65" s="2">
        <v>9114172020</v>
      </c>
      <c r="F65" s="2">
        <v>586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ht="36" customHeight="1">
      <c r="A66" s="2" t="s">
        <v>6</v>
      </c>
      <c r="B66" s="2" t="s">
        <v>386</v>
      </c>
      <c r="C66" s="2" t="str">
        <f>TEXT("F16001003028","00000")</f>
        <v>F16001003028</v>
      </c>
      <c r="D66" s="2" t="s">
        <v>455</v>
      </c>
      <c r="E66" s="2">
        <v>7538044393</v>
      </c>
      <c r="F66" s="2">
        <v>585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ht="36" customHeight="1">
      <c r="A67" s="2" t="s">
        <v>203</v>
      </c>
      <c r="B67" s="2" t="s">
        <v>386</v>
      </c>
      <c r="C67" s="2" t="str">
        <f>TEXT("F16026003008","00000")</f>
        <v>F16026003008</v>
      </c>
      <c r="D67" s="2" t="s">
        <v>456</v>
      </c>
      <c r="E67" s="2">
        <v>8093156921</v>
      </c>
      <c r="F67" s="2">
        <v>585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ht="36" customHeight="1">
      <c r="A68" s="2" t="s">
        <v>26</v>
      </c>
      <c r="B68" s="2" t="s">
        <v>386</v>
      </c>
      <c r="C68" s="2" t="str">
        <f>TEXT("L17018003007","00000")</f>
        <v>L17018003007</v>
      </c>
      <c r="D68" s="2" t="s">
        <v>457</v>
      </c>
      <c r="E68" s="2">
        <v>9583881517</v>
      </c>
      <c r="F68" s="2">
        <v>585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ht="36" customHeight="1">
      <c r="A69" s="2" t="s">
        <v>158</v>
      </c>
      <c r="B69" s="2" t="s">
        <v>386</v>
      </c>
      <c r="C69" s="2" t="str">
        <f>TEXT("F16009003007","00000")</f>
        <v>F16009003007</v>
      </c>
      <c r="D69" s="2" t="s">
        <v>458</v>
      </c>
      <c r="E69" s="2">
        <v>7750811162</v>
      </c>
      <c r="F69" s="2">
        <v>584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ht="36" customHeight="1">
      <c r="A70" s="2" t="s">
        <v>148</v>
      </c>
      <c r="B70" s="2" t="s">
        <v>386</v>
      </c>
      <c r="C70" s="2" t="str">
        <f>TEXT("F16019003024","00000")</f>
        <v>F16019003024</v>
      </c>
      <c r="D70" s="2" t="s">
        <v>459</v>
      </c>
      <c r="E70" s="2">
        <v>9078097659</v>
      </c>
      <c r="F70" s="2">
        <v>584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ht="36" customHeight="1">
      <c r="A71" s="2" t="s">
        <v>148</v>
      </c>
      <c r="B71" s="2" t="s">
        <v>386</v>
      </c>
      <c r="C71" s="2" t="str">
        <f>TEXT("F16019003048","00000")</f>
        <v>F16019003048</v>
      </c>
      <c r="D71" s="2" t="s">
        <v>460</v>
      </c>
      <c r="E71" s="2">
        <v>9437388888</v>
      </c>
      <c r="F71" s="2">
        <v>583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ht="36" customHeight="1">
      <c r="A72" s="2" t="s">
        <v>108</v>
      </c>
      <c r="B72" s="2" t="s">
        <v>386</v>
      </c>
      <c r="C72" s="2" t="str">
        <f>TEXT("F16069003033","00000")</f>
        <v>F16069003033</v>
      </c>
      <c r="D72" s="2" t="s">
        <v>461</v>
      </c>
      <c r="E72" s="2">
        <v>9178706126</v>
      </c>
      <c r="F72" s="2">
        <v>583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ht="36" customHeight="1">
      <c r="A73" s="2" t="s">
        <v>462</v>
      </c>
      <c r="B73" s="2" t="s">
        <v>386</v>
      </c>
      <c r="C73" s="2" t="str">
        <f>TEXT("F16107003008","00000")</f>
        <v>F16107003008</v>
      </c>
      <c r="D73" s="2" t="s">
        <v>463</v>
      </c>
      <c r="E73" s="2">
        <v>9437801346</v>
      </c>
      <c r="F73" s="2">
        <v>583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ht="36" customHeight="1">
      <c r="A74" s="2" t="s">
        <v>148</v>
      </c>
      <c r="B74" s="2" t="s">
        <v>386</v>
      </c>
      <c r="C74" s="2" t="str">
        <f>TEXT("F16019003047","00000")</f>
        <v>F16019003047</v>
      </c>
      <c r="D74" s="2" t="s">
        <v>464</v>
      </c>
      <c r="E74" s="2">
        <v>7873516855</v>
      </c>
      <c r="F74" s="2">
        <v>582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ht="36" customHeight="1">
      <c r="A75" s="2" t="s">
        <v>39</v>
      </c>
      <c r="B75" s="2" t="s">
        <v>386</v>
      </c>
      <c r="C75" s="2" t="str">
        <f>TEXT("F16011003001","00000")</f>
        <v>F16011003001</v>
      </c>
      <c r="D75" s="2" t="s">
        <v>465</v>
      </c>
      <c r="E75" s="2">
        <v>8093225049</v>
      </c>
      <c r="F75" s="2">
        <v>581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ht="36" customHeight="1">
      <c r="A76" s="2" t="s">
        <v>28</v>
      </c>
      <c r="B76" s="2" t="s">
        <v>386</v>
      </c>
      <c r="C76" s="2" t="str">
        <f>TEXT("F16013003047","00000")</f>
        <v>F16013003047</v>
      </c>
      <c r="D76" s="2" t="s">
        <v>466</v>
      </c>
      <c r="E76" s="2">
        <v>7788914720</v>
      </c>
      <c r="F76" s="2">
        <v>581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ht="36" customHeight="1">
      <c r="A77" s="2" t="s">
        <v>45</v>
      </c>
      <c r="B77" s="2" t="s">
        <v>386</v>
      </c>
      <c r="C77" s="2" t="str">
        <f>TEXT("F16111003027","00000")</f>
        <v>F16111003027</v>
      </c>
      <c r="D77" s="2" t="s">
        <v>467</v>
      </c>
      <c r="E77" s="2">
        <v>9742543299</v>
      </c>
      <c r="F77" s="2">
        <v>581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ht="36" customHeight="1">
      <c r="A78" s="2" t="s">
        <v>6</v>
      </c>
      <c r="B78" s="2" t="s">
        <v>386</v>
      </c>
      <c r="C78" s="2" t="str">
        <f>TEXT("L17001003014","00000")</f>
        <v>L17001003014</v>
      </c>
      <c r="D78" s="2" t="s">
        <v>468</v>
      </c>
      <c r="E78" s="2">
        <v>7978297091</v>
      </c>
      <c r="F78" s="2">
        <v>581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ht="36" customHeight="1">
      <c r="A79" s="2" t="s">
        <v>28</v>
      </c>
      <c r="B79" s="2" t="s">
        <v>386</v>
      </c>
      <c r="C79" s="2" t="str">
        <f>TEXT("F16013003019","00000")</f>
        <v>F16013003019</v>
      </c>
      <c r="D79" s="2" t="s">
        <v>469</v>
      </c>
      <c r="E79" s="2">
        <v>9334957894</v>
      </c>
      <c r="F79" s="2">
        <v>580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ht="36" customHeight="1">
      <c r="A80" s="2" t="s">
        <v>28</v>
      </c>
      <c r="B80" s="2" t="s">
        <v>386</v>
      </c>
      <c r="C80" s="2" t="str">
        <f>TEXT("F16013003020","00000")</f>
        <v>F16013003020</v>
      </c>
      <c r="D80" s="2" t="s">
        <v>470</v>
      </c>
      <c r="E80" s="2">
        <v>7077120981</v>
      </c>
      <c r="F80" s="2">
        <v>580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ht="36" customHeight="1">
      <c r="A81" s="2" t="s">
        <v>43</v>
      </c>
      <c r="B81" s="2" t="s">
        <v>386</v>
      </c>
      <c r="C81" s="2" t="str">
        <f>TEXT("F16014003009","00000")</f>
        <v>F16014003009</v>
      </c>
      <c r="D81" s="2" t="s">
        <v>471</v>
      </c>
      <c r="E81" s="2">
        <v>7381379496</v>
      </c>
      <c r="F81" s="2">
        <v>580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ht="36" customHeight="1">
      <c r="A82" s="2" t="s">
        <v>280</v>
      </c>
      <c r="B82" s="2" t="s">
        <v>386</v>
      </c>
      <c r="C82" s="2" t="str">
        <f>TEXT("F16062003026","00000")</f>
        <v>F16062003026</v>
      </c>
      <c r="D82" s="2" t="s">
        <v>472</v>
      </c>
      <c r="E82" s="2">
        <v>8280334060</v>
      </c>
      <c r="F82" s="2">
        <v>580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J9" sqref="J9"/>
    </sheetView>
  </sheetViews>
  <sheetFormatPr defaultRowHeight="15"/>
  <cols>
    <col min="1" max="1" width="26.5703125" customWidth="1"/>
    <col min="2" max="2" width="16.42578125" customWidth="1"/>
    <col min="3" max="3" width="15.28515625" customWidth="1"/>
    <col min="4" max="4" width="22.28515625" customWidth="1"/>
    <col min="5" max="5" width="15" customWidth="1"/>
  </cols>
  <sheetData>
    <row r="1" spans="1:6" ht="4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ht="28.5" customHeight="1">
      <c r="A2" s="2" t="s">
        <v>6</v>
      </c>
      <c r="B2" s="2" t="s">
        <v>473</v>
      </c>
      <c r="C2" s="2" t="str">
        <f>TEXT("F16001024010","00000")</f>
        <v>F16001024010</v>
      </c>
      <c r="D2" s="2" t="s">
        <v>474</v>
      </c>
      <c r="E2" s="2">
        <v>8763322708</v>
      </c>
      <c r="F2" s="2">
        <v>646</v>
      </c>
    </row>
    <row r="3" spans="1:6" ht="28.5" customHeight="1">
      <c r="A3" s="2" t="s">
        <v>6</v>
      </c>
      <c r="B3" s="2" t="s">
        <v>473</v>
      </c>
      <c r="C3" s="2" t="str">
        <f>TEXT("L17001024002","00000")</f>
        <v>L17001024002</v>
      </c>
      <c r="D3" s="2" t="s">
        <v>9</v>
      </c>
      <c r="E3" s="2">
        <v>8598087028</v>
      </c>
      <c r="F3" s="2">
        <v>643</v>
      </c>
    </row>
    <row r="4" spans="1:6" ht="28.5" customHeight="1">
      <c r="A4" s="2" t="s">
        <v>6</v>
      </c>
      <c r="B4" s="2" t="s">
        <v>473</v>
      </c>
      <c r="C4" s="2" t="str">
        <f>TEXT("L17001024003","00000")</f>
        <v>L17001024003</v>
      </c>
      <c r="D4" s="2" t="s">
        <v>475</v>
      </c>
      <c r="E4" s="2">
        <v>9090473979</v>
      </c>
      <c r="F4" s="2">
        <v>641</v>
      </c>
    </row>
    <row r="5" spans="1:6" ht="28.5" customHeight="1">
      <c r="A5" s="2" t="s">
        <v>43</v>
      </c>
      <c r="B5" s="2" t="s">
        <v>473</v>
      </c>
      <c r="C5" s="2" t="str">
        <f>TEXT("L17014024001","00000")</f>
        <v>L17014024001</v>
      </c>
      <c r="D5" s="2" t="s">
        <v>476</v>
      </c>
      <c r="E5" s="2">
        <v>8908268454</v>
      </c>
      <c r="F5" s="2">
        <v>631</v>
      </c>
    </row>
    <row r="6" spans="1:6" ht="28.5" customHeight="1">
      <c r="A6" s="2" t="s">
        <v>6</v>
      </c>
      <c r="B6" s="2" t="s">
        <v>473</v>
      </c>
      <c r="C6" s="2" t="str">
        <f>TEXT("F16001024007","00000")</f>
        <v>F16001024007</v>
      </c>
      <c r="D6" s="2" t="s">
        <v>477</v>
      </c>
      <c r="E6" s="2">
        <v>7377937517</v>
      </c>
      <c r="F6" s="2">
        <v>629</v>
      </c>
    </row>
    <row r="7" spans="1:6" ht="28.5" customHeight="1">
      <c r="A7" s="2" t="s">
        <v>6</v>
      </c>
      <c r="B7" s="2" t="s">
        <v>473</v>
      </c>
      <c r="C7" s="2" t="str">
        <f>TEXT("F16001024018","00000")</f>
        <v>F16001024018</v>
      </c>
      <c r="D7" s="2" t="s">
        <v>478</v>
      </c>
      <c r="E7" s="2">
        <v>9090072630</v>
      </c>
      <c r="F7" s="2">
        <v>629</v>
      </c>
    </row>
    <row r="8" spans="1:6" ht="28.5" customHeight="1">
      <c r="A8" s="2" t="s">
        <v>6</v>
      </c>
      <c r="B8" s="2" t="s">
        <v>473</v>
      </c>
      <c r="C8" s="2" t="str">
        <f>TEXT("F16001024001","00000")</f>
        <v>F16001024001</v>
      </c>
      <c r="D8" s="2" t="s">
        <v>479</v>
      </c>
      <c r="E8" s="2">
        <v>8763350742</v>
      </c>
      <c r="F8" s="2">
        <v>620</v>
      </c>
    </row>
    <row r="9" spans="1:6" ht="28.5" customHeight="1">
      <c r="A9" s="2" t="s">
        <v>6</v>
      </c>
      <c r="B9" s="2" t="s">
        <v>473</v>
      </c>
      <c r="C9" s="2" t="str">
        <f>TEXT("F16001024017","00000")</f>
        <v>F16001024017</v>
      </c>
      <c r="D9" s="2" t="s">
        <v>480</v>
      </c>
      <c r="E9" s="2">
        <v>7504076750</v>
      </c>
      <c r="F9" s="2">
        <v>620</v>
      </c>
    </row>
    <row r="10" spans="1:6" ht="28.5" customHeight="1">
      <c r="A10" s="2" t="s">
        <v>6</v>
      </c>
      <c r="B10" s="2" t="s">
        <v>473</v>
      </c>
      <c r="C10" s="2" t="str">
        <f>TEXT("F16001024008","00000")</f>
        <v>F16001024008</v>
      </c>
      <c r="D10" s="2" t="s">
        <v>481</v>
      </c>
      <c r="E10" s="2">
        <v>8327738292</v>
      </c>
      <c r="F10" s="2">
        <v>617</v>
      </c>
    </row>
    <row r="11" spans="1:6" ht="28.5" customHeight="1">
      <c r="A11" s="2" t="s">
        <v>6</v>
      </c>
      <c r="B11" s="2" t="s">
        <v>473</v>
      </c>
      <c r="C11" s="2" t="str">
        <f>TEXT("F16001024019","00000")</f>
        <v>F16001024019</v>
      </c>
      <c r="D11" s="2" t="s">
        <v>482</v>
      </c>
      <c r="E11" s="2">
        <v>7894839302</v>
      </c>
      <c r="F11" s="2">
        <v>617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9"/>
  <sheetViews>
    <sheetView workbookViewId="0">
      <selection sqref="A1:F1"/>
    </sheetView>
  </sheetViews>
  <sheetFormatPr defaultRowHeight="15"/>
  <cols>
    <col min="1" max="1" width="27.28515625" customWidth="1"/>
    <col min="2" max="2" width="16.28515625" customWidth="1"/>
    <col min="3" max="3" width="16.85546875" customWidth="1"/>
    <col min="4" max="4" width="17" customWidth="1"/>
    <col min="5" max="5" width="14.5703125" customWidth="1"/>
  </cols>
  <sheetData>
    <row r="1" spans="1:6" ht="36.7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ht="29.25" customHeight="1">
      <c r="A2" s="2" t="s">
        <v>28</v>
      </c>
      <c r="B2" s="2" t="s">
        <v>483</v>
      </c>
      <c r="C2" s="2" t="str">
        <f>TEXT("F16013004023","00000")</f>
        <v>F16013004023</v>
      </c>
      <c r="D2" s="2" t="s">
        <v>484</v>
      </c>
      <c r="E2" s="2">
        <v>7873642773</v>
      </c>
      <c r="F2" s="2">
        <v>696</v>
      </c>
    </row>
    <row r="3" spans="1:6" ht="29.25" customHeight="1">
      <c r="A3" s="2" t="s">
        <v>108</v>
      </c>
      <c r="B3" s="2" t="s">
        <v>483</v>
      </c>
      <c r="C3" s="2" t="str">
        <f>TEXT("F16069004181","00000")</f>
        <v>F16069004181</v>
      </c>
      <c r="D3" s="2" t="s">
        <v>485</v>
      </c>
      <c r="E3" s="2">
        <v>7894058801</v>
      </c>
      <c r="F3" s="2">
        <v>691</v>
      </c>
    </row>
    <row r="4" spans="1:6" ht="29.25" customHeight="1">
      <c r="A4" s="2" t="s">
        <v>45</v>
      </c>
      <c r="B4" s="2" t="s">
        <v>483</v>
      </c>
      <c r="C4" s="2" t="str">
        <f>TEXT("F16111004033","00000")</f>
        <v>F16111004033</v>
      </c>
      <c r="D4" s="2" t="s">
        <v>486</v>
      </c>
      <c r="E4" s="2">
        <v>9668727222</v>
      </c>
      <c r="F4" s="2">
        <v>689</v>
      </c>
    </row>
    <row r="5" spans="1:6" ht="29.25" customHeight="1">
      <c r="A5" s="2" t="s">
        <v>366</v>
      </c>
      <c r="B5" s="2" t="s">
        <v>483</v>
      </c>
      <c r="C5" s="2" t="str">
        <f>TEXT("L17113004018","00000")</f>
        <v>L17113004018</v>
      </c>
      <c r="D5" s="2" t="s">
        <v>487</v>
      </c>
      <c r="E5" s="2">
        <v>9238549476</v>
      </c>
      <c r="F5" s="2">
        <v>685</v>
      </c>
    </row>
    <row r="6" spans="1:6" ht="29.25" customHeight="1">
      <c r="A6" s="2" t="s">
        <v>45</v>
      </c>
      <c r="B6" s="2" t="s">
        <v>483</v>
      </c>
      <c r="C6" s="2" t="str">
        <f>TEXT("F16111004026","00000")</f>
        <v>F16111004026</v>
      </c>
      <c r="D6" s="2" t="s">
        <v>488</v>
      </c>
      <c r="E6" s="2">
        <v>9658527150</v>
      </c>
      <c r="F6" s="2">
        <v>684</v>
      </c>
    </row>
    <row r="7" spans="1:6" ht="29.25" customHeight="1">
      <c r="A7" s="2" t="s">
        <v>6</v>
      </c>
      <c r="B7" s="2" t="s">
        <v>483</v>
      </c>
      <c r="C7" s="2" t="str">
        <f>TEXT("F16001004097","00000")</f>
        <v>F16001004097</v>
      </c>
      <c r="D7" s="2" t="s">
        <v>489</v>
      </c>
      <c r="E7" s="2">
        <v>9938390772</v>
      </c>
      <c r="F7" s="2">
        <v>677</v>
      </c>
    </row>
    <row r="8" spans="1:6" ht="29.25" customHeight="1">
      <c r="A8" s="2" t="s">
        <v>6</v>
      </c>
      <c r="B8" s="2" t="s">
        <v>483</v>
      </c>
      <c r="C8" s="2" t="str">
        <f>TEXT("F16001004106","00000")</f>
        <v>F16001004106</v>
      </c>
      <c r="D8" s="2" t="s">
        <v>490</v>
      </c>
      <c r="E8" s="2">
        <v>9937935406</v>
      </c>
      <c r="F8" s="2">
        <v>677</v>
      </c>
    </row>
    <row r="9" spans="1:6" ht="29.25" customHeight="1">
      <c r="A9" s="2" t="s">
        <v>28</v>
      </c>
      <c r="B9" s="2" t="s">
        <v>483</v>
      </c>
      <c r="C9" s="2" t="str">
        <f>TEXT("F16013004077","00000")</f>
        <v>F16013004077</v>
      </c>
      <c r="D9" s="2" t="s">
        <v>491</v>
      </c>
      <c r="E9" s="2">
        <v>7326053743</v>
      </c>
      <c r="F9" s="2">
        <v>676</v>
      </c>
    </row>
    <row r="10" spans="1:6" ht="29.25" customHeight="1">
      <c r="A10" s="2" t="s">
        <v>55</v>
      </c>
      <c r="B10" s="2" t="s">
        <v>483</v>
      </c>
      <c r="C10" s="2" t="str">
        <f>TEXT("F16048004034","00000")</f>
        <v>F16048004034</v>
      </c>
      <c r="D10" s="2" t="s">
        <v>492</v>
      </c>
      <c r="E10" s="2">
        <v>8658774649</v>
      </c>
      <c r="F10" s="2">
        <v>676</v>
      </c>
    </row>
    <row r="11" spans="1:6" ht="29.25" customHeight="1">
      <c r="A11" s="2" t="s">
        <v>356</v>
      </c>
      <c r="B11" s="2" t="s">
        <v>483</v>
      </c>
      <c r="C11" s="2" t="str">
        <f>TEXT("F16008004030","00000")</f>
        <v>F16008004030</v>
      </c>
      <c r="D11" s="2" t="s">
        <v>493</v>
      </c>
      <c r="E11" s="2">
        <v>9777154097</v>
      </c>
      <c r="F11" s="2">
        <v>675</v>
      </c>
    </row>
    <row r="12" spans="1:6" ht="29.25" customHeight="1">
      <c r="A12" s="2" t="s">
        <v>6</v>
      </c>
      <c r="B12" s="2" t="s">
        <v>483</v>
      </c>
      <c r="C12" s="2" t="str">
        <f>TEXT("F16001004036","00000")</f>
        <v>F16001004036</v>
      </c>
      <c r="D12" s="2" t="s">
        <v>494</v>
      </c>
      <c r="E12" s="2">
        <v>9938138141</v>
      </c>
      <c r="F12" s="2">
        <v>674</v>
      </c>
    </row>
    <row r="13" spans="1:6" ht="29.25" customHeight="1">
      <c r="A13" s="2" t="s">
        <v>49</v>
      </c>
      <c r="B13" s="2" t="s">
        <v>483</v>
      </c>
      <c r="C13" s="2" t="str">
        <f>TEXT("L17028004024","00000")</f>
        <v>L17028004024</v>
      </c>
      <c r="D13" s="2" t="s">
        <v>495</v>
      </c>
      <c r="E13" s="2">
        <v>9090932383</v>
      </c>
      <c r="F13" s="2">
        <v>674</v>
      </c>
    </row>
    <row r="14" spans="1:6" ht="29.25" customHeight="1">
      <c r="A14" s="2" t="s">
        <v>85</v>
      </c>
      <c r="B14" s="2" t="s">
        <v>483</v>
      </c>
      <c r="C14" s="2" t="str">
        <f>TEXT("F16024004055","00000")</f>
        <v>F16024004055</v>
      </c>
      <c r="D14" s="2" t="s">
        <v>496</v>
      </c>
      <c r="E14" s="2">
        <v>9564059119</v>
      </c>
      <c r="F14" s="2">
        <v>673</v>
      </c>
    </row>
    <row r="15" spans="1:6" ht="29.25" customHeight="1">
      <c r="A15" s="2" t="s">
        <v>181</v>
      </c>
      <c r="B15" s="2" t="s">
        <v>483</v>
      </c>
      <c r="C15" s="2" t="str">
        <f>TEXT("F16154004038","00000")</f>
        <v>F16154004038</v>
      </c>
      <c r="D15" s="2" t="s">
        <v>497</v>
      </c>
      <c r="E15" s="2">
        <v>9040646019</v>
      </c>
      <c r="F15" s="2">
        <v>669</v>
      </c>
    </row>
    <row r="16" spans="1:6" ht="29.25" customHeight="1">
      <c r="A16" s="2" t="s">
        <v>121</v>
      </c>
      <c r="B16" s="2" t="s">
        <v>483</v>
      </c>
      <c r="C16" s="2" t="str">
        <f>TEXT("L17114004021","00000")</f>
        <v>L17114004021</v>
      </c>
      <c r="D16" s="2" t="s">
        <v>498</v>
      </c>
      <c r="E16" s="2">
        <v>9438430270</v>
      </c>
      <c r="F16" s="2">
        <v>665</v>
      </c>
    </row>
    <row r="17" spans="1:6" ht="29.25" customHeight="1">
      <c r="A17" s="2" t="s">
        <v>53</v>
      </c>
      <c r="B17" s="2" t="s">
        <v>483</v>
      </c>
      <c r="C17" s="2" t="str">
        <f>TEXT("F16012004019","00000")</f>
        <v>F16012004019</v>
      </c>
      <c r="D17" s="2" t="s">
        <v>499</v>
      </c>
      <c r="E17" s="2">
        <v>9040465822</v>
      </c>
      <c r="F17" s="2">
        <v>664</v>
      </c>
    </row>
    <row r="18" spans="1:6" ht="29.25" customHeight="1">
      <c r="A18" s="2" t="s">
        <v>85</v>
      </c>
      <c r="B18" s="2" t="s">
        <v>483</v>
      </c>
      <c r="C18" s="2" t="str">
        <f>TEXT("F16024004091","00000")</f>
        <v>F16024004091</v>
      </c>
      <c r="D18" s="2" t="s">
        <v>500</v>
      </c>
      <c r="E18" s="2">
        <v>8984668605</v>
      </c>
      <c r="F18" s="2">
        <v>664</v>
      </c>
    </row>
    <row r="19" spans="1:6" ht="29.25" customHeight="1">
      <c r="A19" s="2" t="s">
        <v>203</v>
      </c>
      <c r="B19" s="2" t="s">
        <v>483</v>
      </c>
      <c r="C19" s="2" t="str">
        <f>TEXT("F16026004167","00000")</f>
        <v>F16026004167</v>
      </c>
      <c r="D19" s="2" t="s">
        <v>501</v>
      </c>
      <c r="E19" s="2">
        <v>9178377537</v>
      </c>
      <c r="F19" s="2">
        <v>663</v>
      </c>
    </row>
    <row r="20" spans="1:6" ht="29.25" customHeight="1">
      <c r="A20" s="2" t="s">
        <v>76</v>
      </c>
      <c r="B20" s="2" t="s">
        <v>483</v>
      </c>
      <c r="C20" s="2" t="str">
        <f>TEXT("F16152004022","00000")</f>
        <v>F16152004022</v>
      </c>
      <c r="D20" s="2" t="s">
        <v>502</v>
      </c>
      <c r="E20" s="2">
        <v>9668559789</v>
      </c>
      <c r="F20" s="2">
        <v>662</v>
      </c>
    </row>
    <row r="21" spans="1:6" ht="29.25" customHeight="1">
      <c r="A21" s="2" t="s">
        <v>6</v>
      </c>
      <c r="B21" s="2" t="s">
        <v>483</v>
      </c>
      <c r="C21" s="2" t="str">
        <f>TEXT("F16001004003","00000")</f>
        <v>F16001004003</v>
      </c>
      <c r="D21" s="2" t="s">
        <v>503</v>
      </c>
      <c r="E21" s="2">
        <v>9178621343</v>
      </c>
      <c r="F21" s="2">
        <v>660</v>
      </c>
    </row>
    <row r="22" spans="1:6" ht="29.25" customHeight="1">
      <c r="A22" s="2" t="s">
        <v>6</v>
      </c>
      <c r="B22" s="2" t="s">
        <v>483</v>
      </c>
      <c r="C22" s="2" t="str">
        <f>TEXT("F16001004062","00000")</f>
        <v>F16001004062</v>
      </c>
      <c r="D22" s="2" t="s">
        <v>504</v>
      </c>
      <c r="E22" s="2">
        <v>8895643011</v>
      </c>
      <c r="F22" s="2">
        <v>660</v>
      </c>
    </row>
    <row r="23" spans="1:6" ht="29.25" customHeight="1">
      <c r="A23" s="2" t="s">
        <v>345</v>
      </c>
      <c r="B23" s="2" t="s">
        <v>483</v>
      </c>
      <c r="C23" s="2" t="str">
        <f>TEXT("F16100004004","00000")</f>
        <v>F16100004004</v>
      </c>
      <c r="D23" s="2" t="s">
        <v>505</v>
      </c>
      <c r="E23" s="2">
        <v>9937455980</v>
      </c>
      <c r="F23" s="2">
        <v>660</v>
      </c>
    </row>
    <row r="24" spans="1:6" ht="29.25" customHeight="1">
      <c r="A24" s="2" t="s">
        <v>53</v>
      </c>
      <c r="B24" s="2" t="s">
        <v>483</v>
      </c>
      <c r="C24" s="2" t="str">
        <f>TEXT("F16012004003","00000")</f>
        <v>F16012004003</v>
      </c>
      <c r="D24" s="2" t="s">
        <v>506</v>
      </c>
      <c r="E24" s="2">
        <v>9338160349</v>
      </c>
      <c r="F24" s="2">
        <v>659</v>
      </c>
    </row>
    <row r="25" spans="1:6" ht="29.25" customHeight="1">
      <c r="A25" s="2" t="s">
        <v>61</v>
      </c>
      <c r="B25" s="2" t="s">
        <v>483</v>
      </c>
      <c r="C25" s="2" t="str">
        <f>TEXT("F16020004059","00000")</f>
        <v>F16020004059</v>
      </c>
      <c r="D25" s="2" t="s">
        <v>507</v>
      </c>
      <c r="E25" s="2">
        <v>9938246989</v>
      </c>
      <c r="F25" s="2">
        <v>658</v>
      </c>
    </row>
    <row r="26" spans="1:6" ht="29.25" customHeight="1">
      <c r="A26" s="2" t="s">
        <v>85</v>
      </c>
      <c r="B26" s="2" t="s">
        <v>483</v>
      </c>
      <c r="C26" s="2" t="str">
        <f>TEXT("F16024004006","00000")</f>
        <v>F16024004006</v>
      </c>
      <c r="D26" s="2" t="s">
        <v>508</v>
      </c>
      <c r="E26" s="2">
        <v>9932742873</v>
      </c>
      <c r="F26" s="2">
        <v>658</v>
      </c>
    </row>
    <row r="27" spans="1:6" ht="29.25" customHeight="1">
      <c r="A27" s="2" t="s">
        <v>347</v>
      </c>
      <c r="B27" s="2" t="s">
        <v>483</v>
      </c>
      <c r="C27" s="2" t="str">
        <f>TEXT("L17130004019","00000")</f>
        <v>L17130004019</v>
      </c>
      <c r="D27" s="2" t="s">
        <v>509</v>
      </c>
      <c r="E27" s="2">
        <v>7809256576</v>
      </c>
      <c r="F27" s="2">
        <v>658</v>
      </c>
    </row>
    <row r="28" spans="1:6" ht="29.25" customHeight="1">
      <c r="A28" s="2" t="s">
        <v>295</v>
      </c>
      <c r="B28" s="2" t="s">
        <v>483</v>
      </c>
      <c r="C28" s="2" t="str">
        <f>TEXT("F16050004072","00000")</f>
        <v>F16050004072</v>
      </c>
      <c r="D28" s="2" t="s">
        <v>510</v>
      </c>
      <c r="E28" s="2">
        <v>7377079822</v>
      </c>
      <c r="F28" s="2">
        <v>656</v>
      </c>
    </row>
    <row r="29" spans="1:6" ht="29.25" customHeight="1">
      <c r="A29" s="2" t="s">
        <v>356</v>
      </c>
      <c r="B29" s="2" t="s">
        <v>483</v>
      </c>
      <c r="C29" s="2" t="str">
        <f>TEXT("F16008004074","00000")</f>
        <v>F16008004074</v>
      </c>
      <c r="D29" s="2" t="s">
        <v>511</v>
      </c>
      <c r="E29" s="2">
        <v>9937240484</v>
      </c>
      <c r="F29" s="2">
        <v>655</v>
      </c>
    </row>
    <row r="30" spans="1:6" ht="29.25" customHeight="1">
      <c r="A30" s="2" t="s">
        <v>85</v>
      </c>
      <c r="B30" s="2" t="s">
        <v>483</v>
      </c>
      <c r="C30" s="2" t="str">
        <f>TEXT("F16024004052","00000")</f>
        <v>F16024004052</v>
      </c>
      <c r="D30" s="2" t="s">
        <v>512</v>
      </c>
      <c r="E30" s="2">
        <v>8908349249</v>
      </c>
      <c r="F30" s="2">
        <v>655</v>
      </c>
    </row>
    <row r="31" spans="1:6" ht="29.25" customHeight="1">
      <c r="A31" s="2" t="s">
        <v>72</v>
      </c>
      <c r="B31" s="2" t="s">
        <v>483</v>
      </c>
      <c r="C31" s="2" t="str">
        <f>TEXT("F16060004101","00000")</f>
        <v>F16060004101</v>
      </c>
      <c r="D31" s="2" t="s">
        <v>513</v>
      </c>
      <c r="E31" s="2">
        <v>9938882296</v>
      </c>
      <c r="F31" s="2">
        <v>654</v>
      </c>
    </row>
    <row r="32" spans="1:6" ht="29.25" customHeight="1">
      <c r="A32" s="2" t="s">
        <v>91</v>
      </c>
      <c r="B32" s="2" t="s">
        <v>483</v>
      </c>
      <c r="C32" s="2" t="str">
        <f>TEXT("F16070004050","00000")</f>
        <v>F16070004050</v>
      </c>
      <c r="D32" s="2" t="s">
        <v>514</v>
      </c>
      <c r="E32" s="2">
        <v>9776528846</v>
      </c>
      <c r="F32" s="2">
        <v>654</v>
      </c>
    </row>
    <row r="33" spans="1:6" ht="29.25" customHeight="1">
      <c r="A33" s="2" t="s">
        <v>35</v>
      </c>
      <c r="B33" s="2" t="s">
        <v>483</v>
      </c>
      <c r="C33" s="2" t="str">
        <f>TEXT("F16007004011","00000")</f>
        <v>F16007004011</v>
      </c>
      <c r="D33" s="2" t="s">
        <v>515</v>
      </c>
      <c r="E33" s="2">
        <v>9668265613</v>
      </c>
      <c r="F33" s="2">
        <v>652</v>
      </c>
    </row>
    <row r="34" spans="1:6" ht="29.25" customHeight="1">
      <c r="A34" s="2" t="s">
        <v>91</v>
      </c>
      <c r="B34" s="2" t="s">
        <v>483</v>
      </c>
      <c r="C34" s="2" t="str">
        <f>TEXT("F16070004059","00000")</f>
        <v>F16070004059</v>
      </c>
      <c r="D34" s="2" t="s">
        <v>516</v>
      </c>
      <c r="E34" s="2">
        <v>8969198991</v>
      </c>
      <c r="F34" s="2">
        <v>652</v>
      </c>
    </row>
    <row r="35" spans="1:6" ht="29.25" customHeight="1">
      <c r="A35" s="2" t="s">
        <v>338</v>
      </c>
      <c r="B35" s="2" t="s">
        <v>483</v>
      </c>
      <c r="C35" s="2" t="str">
        <f>TEXT("F16121004004","00000")</f>
        <v>F16121004004</v>
      </c>
      <c r="D35" s="2" t="s">
        <v>517</v>
      </c>
      <c r="E35" s="2">
        <v>9090318241</v>
      </c>
      <c r="F35" s="2">
        <v>651</v>
      </c>
    </row>
    <row r="36" spans="1:6" ht="29.25" customHeight="1">
      <c r="A36" s="2" t="s">
        <v>6</v>
      </c>
      <c r="B36" s="2" t="s">
        <v>483</v>
      </c>
      <c r="C36" s="2" t="str">
        <f>TEXT("F16001004071","00000")</f>
        <v>F16001004071</v>
      </c>
      <c r="D36" s="2" t="s">
        <v>518</v>
      </c>
      <c r="E36" s="2">
        <v>7377301754</v>
      </c>
      <c r="F36" s="2">
        <v>650</v>
      </c>
    </row>
    <row r="37" spans="1:6" ht="29.25" customHeight="1">
      <c r="A37" s="2" t="s">
        <v>137</v>
      </c>
      <c r="B37" s="2" t="s">
        <v>483</v>
      </c>
      <c r="C37" s="2" t="str">
        <f>TEXT("F16004004013","00000")</f>
        <v>F16004004013</v>
      </c>
      <c r="D37" s="2" t="s">
        <v>519</v>
      </c>
      <c r="E37" s="2">
        <v>6370115290</v>
      </c>
      <c r="F37" s="2">
        <v>650</v>
      </c>
    </row>
    <row r="38" spans="1:6" ht="29.25" customHeight="1">
      <c r="A38" s="2" t="s">
        <v>85</v>
      </c>
      <c r="B38" s="2" t="s">
        <v>483</v>
      </c>
      <c r="C38" s="2" t="str">
        <f>TEXT("F16024004047","00000")</f>
        <v>F16024004047</v>
      </c>
      <c r="D38" s="2" t="s">
        <v>520</v>
      </c>
      <c r="E38" s="2">
        <v>9776783459</v>
      </c>
      <c r="F38" s="2">
        <v>649</v>
      </c>
    </row>
    <row r="39" spans="1:6" ht="29.25" customHeight="1">
      <c r="A39" s="2" t="s">
        <v>338</v>
      </c>
      <c r="B39" s="2" t="s">
        <v>483</v>
      </c>
      <c r="C39" s="2" t="str">
        <f>TEXT("F16121004055","00000")</f>
        <v>F16121004055</v>
      </c>
      <c r="D39" s="2" t="s">
        <v>521</v>
      </c>
      <c r="E39" s="2">
        <v>8658407583</v>
      </c>
      <c r="F39" s="2">
        <v>648</v>
      </c>
    </row>
    <row r="40" spans="1:6" ht="29.25" customHeight="1">
      <c r="A40" s="2" t="s">
        <v>6</v>
      </c>
      <c r="B40" s="2" t="s">
        <v>483</v>
      </c>
      <c r="C40" s="2" t="str">
        <f>TEXT("F16001003003","00000")</f>
        <v>F16001003003</v>
      </c>
      <c r="D40" s="2" t="s">
        <v>522</v>
      </c>
      <c r="E40" s="2">
        <v>9556779133</v>
      </c>
      <c r="F40" s="2">
        <v>646</v>
      </c>
    </row>
    <row r="41" spans="1:6" ht="29.25" customHeight="1">
      <c r="A41" s="2" t="s">
        <v>356</v>
      </c>
      <c r="B41" s="2" t="s">
        <v>483</v>
      </c>
      <c r="C41" s="2" t="str">
        <f>TEXT("F16008004064","00000")</f>
        <v>F16008004064</v>
      </c>
      <c r="D41" s="2" t="s">
        <v>523</v>
      </c>
      <c r="E41" s="2">
        <v>9937240484</v>
      </c>
      <c r="F41" s="2">
        <v>645</v>
      </c>
    </row>
    <row r="42" spans="1:6" ht="29.25" customHeight="1">
      <c r="A42" s="2" t="s">
        <v>268</v>
      </c>
      <c r="B42" s="2" t="s">
        <v>483</v>
      </c>
      <c r="C42" s="2" t="str">
        <f>TEXT("F16063004024","00000")</f>
        <v>F16063004024</v>
      </c>
      <c r="D42" s="2" t="s">
        <v>524</v>
      </c>
      <c r="E42" s="2">
        <v>7735747524</v>
      </c>
      <c r="F42" s="2">
        <v>645</v>
      </c>
    </row>
    <row r="43" spans="1:6" ht="29.25" customHeight="1">
      <c r="A43" s="2" t="s">
        <v>285</v>
      </c>
      <c r="B43" s="2" t="s">
        <v>483</v>
      </c>
      <c r="C43" s="2" t="str">
        <f>TEXT("L17016004020","00000")</f>
        <v>L17016004020</v>
      </c>
      <c r="D43" s="2" t="s">
        <v>525</v>
      </c>
      <c r="E43" s="2">
        <v>9040175885</v>
      </c>
      <c r="F43" s="2">
        <v>645</v>
      </c>
    </row>
    <row r="44" spans="1:6" ht="29.25" customHeight="1">
      <c r="A44" s="2" t="s">
        <v>131</v>
      </c>
      <c r="B44" s="2" t="s">
        <v>483</v>
      </c>
      <c r="C44" s="2" t="str">
        <f>TEXT("L17067004006","00000")</f>
        <v>L17067004006</v>
      </c>
      <c r="D44" s="2" t="s">
        <v>526</v>
      </c>
      <c r="E44" s="2">
        <v>7540875958</v>
      </c>
      <c r="F44" s="2">
        <v>645</v>
      </c>
    </row>
    <row r="45" spans="1:6" ht="29.25" customHeight="1">
      <c r="A45" s="2" t="s">
        <v>53</v>
      </c>
      <c r="B45" s="2" t="s">
        <v>483</v>
      </c>
      <c r="C45" s="2" t="str">
        <f>TEXT("F16012004005","00000")</f>
        <v>F16012004005</v>
      </c>
      <c r="D45" s="2" t="s">
        <v>527</v>
      </c>
      <c r="E45" s="2">
        <v>9668273668</v>
      </c>
      <c r="F45" s="2">
        <v>644</v>
      </c>
    </row>
    <row r="46" spans="1:6" ht="29.25" customHeight="1">
      <c r="A46" s="2" t="s">
        <v>80</v>
      </c>
      <c r="B46" s="2" t="s">
        <v>483</v>
      </c>
      <c r="C46" s="2" t="str">
        <f>TEXT("F16021004187","00000")</f>
        <v>F16021004187</v>
      </c>
      <c r="D46" s="2" t="s">
        <v>528</v>
      </c>
      <c r="E46" s="2">
        <v>9204489180</v>
      </c>
      <c r="F46" s="2">
        <v>643</v>
      </c>
    </row>
    <row r="47" spans="1:6" ht="29.25" customHeight="1">
      <c r="A47" s="2" t="s">
        <v>160</v>
      </c>
      <c r="B47" s="2" t="s">
        <v>483</v>
      </c>
      <c r="C47" s="2" t="str">
        <f>TEXT("F16089004048","00000")</f>
        <v>F16089004048</v>
      </c>
      <c r="D47" s="2" t="s">
        <v>529</v>
      </c>
      <c r="E47" s="2">
        <v>7978963096</v>
      </c>
      <c r="F47" s="2">
        <v>643</v>
      </c>
    </row>
    <row r="48" spans="1:6" ht="29.25" customHeight="1">
      <c r="A48" s="2" t="s">
        <v>108</v>
      </c>
      <c r="B48" s="2" t="s">
        <v>483</v>
      </c>
      <c r="C48" s="2" t="str">
        <f>TEXT("L17069004034","00000")</f>
        <v>L17069004034</v>
      </c>
      <c r="D48" s="2" t="s">
        <v>530</v>
      </c>
      <c r="E48" s="2">
        <v>9078935019</v>
      </c>
      <c r="F48" s="2">
        <v>643</v>
      </c>
    </row>
    <row r="49" spans="1:6" ht="29.25" customHeight="1">
      <c r="A49" s="2" t="s">
        <v>6</v>
      </c>
      <c r="B49" s="2" t="s">
        <v>483</v>
      </c>
      <c r="C49" s="2" t="str">
        <f>TEXT("F16001004047","00000")</f>
        <v>F16001004047</v>
      </c>
      <c r="D49" s="2" t="s">
        <v>531</v>
      </c>
      <c r="E49" s="2">
        <v>8594870381</v>
      </c>
      <c r="F49" s="2">
        <v>642</v>
      </c>
    </row>
    <row r="50" spans="1:6" ht="29.25" customHeight="1">
      <c r="A50" s="2" t="s">
        <v>203</v>
      </c>
      <c r="B50" s="2" t="s">
        <v>483</v>
      </c>
      <c r="C50" s="2" t="str">
        <f>TEXT("F16026004135","00000")</f>
        <v>F16026004135</v>
      </c>
      <c r="D50" s="2" t="s">
        <v>532</v>
      </c>
      <c r="E50" s="2">
        <v>9040147643</v>
      </c>
      <c r="F50" s="2">
        <v>642</v>
      </c>
    </row>
    <row r="51" spans="1:6" ht="29.25" customHeight="1">
      <c r="A51" s="2" t="s">
        <v>358</v>
      </c>
      <c r="B51" s="2" t="s">
        <v>483</v>
      </c>
      <c r="C51" s="2" t="str">
        <f>TEXT("F16078004042","00000")</f>
        <v>F16078004042</v>
      </c>
      <c r="D51" s="2" t="s">
        <v>533</v>
      </c>
      <c r="E51" s="2">
        <v>8984606391</v>
      </c>
      <c r="F51" s="2">
        <v>642</v>
      </c>
    </row>
    <row r="52" spans="1:6" ht="29.25" customHeight="1">
      <c r="A52" s="2" t="s">
        <v>6</v>
      </c>
      <c r="B52" s="2" t="s">
        <v>483</v>
      </c>
      <c r="C52" s="2" t="str">
        <f>TEXT("L17001004034","00000")</f>
        <v>L17001004034</v>
      </c>
      <c r="D52" s="2" t="s">
        <v>534</v>
      </c>
      <c r="E52" s="2">
        <v>9776149459</v>
      </c>
      <c r="F52" s="2">
        <v>642</v>
      </c>
    </row>
    <row r="53" spans="1:6" ht="29.25" customHeight="1">
      <c r="A53" s="2" t="s">
        <v>115</v>
      </c>
      <c r="B53" s="2" t="s">
        <v>483</v>
      </c>
      <c r="C53" s="2" t="str">
        <f>TEXT("F16066004094","00000")</f>
        <v>F16066004094</v>
      </c>
      <c r="D53" s="2" t="s">
        <v>535</v>
      </c>
      <c r="E53" s="2">
        <v>9040436886</v>
      </c>
      <c r="F53" s="2">
        <v>641</v>
      </c>
    </row>
    <row r="54" spans="1:6" ht="29.25" customHeight="1">
      <c r="A54" s="2" t="s">
        <v>275</v>
      </c>
      <c r="B54" s="2" t="s">
        <v>483</v>
      </c>
      <c r="C54" s="2" t="str">
        <f>TEXT("F16085004102","00000")</f>
        <v>F16085004102</v>
      </c>
      <c r="D54" s="2" t="s">
        <v>536</v>
      </c>
      <c r="E54" s="2">
        <v>9668437243</v>
      </c>
      <c r="F54" s="2">
        <v>641</v>
      </c>
    </row>
    <row r="55" spans="1:6" ht="29.25" customHeight="1">
      <c r="A55" s="2" t="s">
        <v>76</v>
      </c>
      <c r="B55" s="2" t="s">
        <v>483</v>
      </c>
      <c r="C55" s="2" t="str">
        <f>TEXT("F16152004043","00000")</f>
        <v>F16152004043</v>
      </c>
      <c r="D55" s="2" t="s">
        <v>537</v>
      </c>
      <c r="E55" s="2">
        <v>9437613952</v>
      </c>
      <c r="F55" s="2">
        <v>641</v>
      </c>
    </row>
    <row r="56" spans="1:6" ht="29.25" customHeight="1">
      <c r="A56" s="2" t="s">
        <v>175</v>
      </c>
      <c r="B56" s="2" t="s">
        <v>483</v>
      </c>
      <c r="C56" s="2" t="str">
        <f>TEXT("L17025004021","00000")</f>
        <v>L17025004021</v>
      </c>
      <c r="D56" s="2" t="s">
        <v>538</v>
      </c>
      <c r="E56" s="2">
        <v>7681806428</v>
      </c>
      <c r="F56" s="2">
        <v>641</v>
      </c>
    </row>
    <row r="57" spans="1:6" ht="29.25" customHeight="1">
      <c r="A57" s="2" t="s">
        <v>131</v>
      </c>
      <c r="B57" s="2" t="s">
        <v>483</v>
      </c>
      <c r="C57" s="2" t="str">
        <f>TEXT("L17067004027","00000")</f>
        <v>L17067004027</v>
      </c>
      <c r="D57" s="2" t="s">
        <v>539</v>
      </c>
      <c r="E57" s="2">
        <v>8455842008</v>
      </c>
      <c r="F57" s="2">
        <v>641</v>
      </c>
    </row>
    <row r="58" spans="1:6" ht="29.25" customHeight="1">
      <c r="A58" s="2" t="s">
        <v>540</v>
      </c>
      <c r="B58" s="2" t="s">
        <v>483</v>
      </c>
      <c r="C58" s="2" t="str">
        <f>TEXT("L17101004015","00000")</f>
        <v>L17101004015</v>
      </c>
      <c r="D58" s="2" t="s">
        <v>541</v>
      </c>
      <c r="E58" s="2">
        <v>9668858391</v>
      </c>
      <c r="F58" s="2">
        <v>641</v>
      </c>
    </row>
    <row r="59" spans="1:6" ht="29.25" customHeight="1">
      <c r="A59" s="2" t="s">
        <v>189</v>
      </c>
      <c r="B59" s="2" t="s">
        <v>483</v>
      </c>
      <c r="C59" s="2" t="str">
        <f>TEXT("F16015004019","00000")</f>
        <v>F16015004019</v>
      </c>
      <c r="D59" s="2" t="s">
        <v>542</v>
      </c>
      <c r="E59" s="2">
        <v>9861148738</v>
      </c>
      <c r="F59" s="2">
        <v>640</v>
      </c>
    </row>
    <row r="60" spans="1:6" ht="29.25" customHeight="1">
      <c r="A60" s="2" t="s">
        <v>328</v>
      </c>
      <c r="B60" s="2" t="s">
        <v>483</v>
      </c>
      <c r="C60" s="2" t="str">
        <f>TEXT("F16093004004","00000")</f>
        <v>F16093004004</v>
      </c>
      <c r="D60" s="2" t="s">
        <v>543</v>
      </c>
      <c r="E60" s="2">
        <v>8895193749</v>
      </c>
      <c r="F60" s="2">
        <v>640</v>
      </c>
    </row>
    <row r="61" spans="1:6" ht="29.25" customHeight="1">
      <c r="A61" s="2" t="s">
        <v>428</v>
      </c>
      <c r="B61" s="2" t="s">
        <v>483</v>
      </c>
      <c r="C61" s="2" t="str">
        <f>TEXT("L17075004028","00000")</f>
        <v>L17075004028</v>
      </c>
      <c r="D61" s="2" t="s">
        <v>544</v>
      </c>
      <c r="E61" s="2">
        <v>8895037395</v>
      </c>
      <c r="F61" s="2">
        <v>640</v>
      </c>
    </row>
    <row r="62" spans="1:6" ht="29.25" customHeight="1">
      <c r="A62" s="2" t="s">
        <v>545</v>
      </c>
      <c r="B62" s="2" t="s">
        <v>483</v>
      </c>
      <c r="C62" s="2" t="str">
        <f>TEXT("L17098004021","00000")</f>
        <v>L17098004021</v>
      </c>
      <c r="D62" s="2" t="s">
        <v>546</v>
      </c>
      <c r="E62" s="2">
        <v>9861015846</v>
      </c>
      <c r="F62" s="2">
        <v>640</v>
      </c>
    </row>
    <row r="63" spans="1:6" ht="29.25" customHeight="1">
      <c r="A63" s="2" t="s">
        <v>6</v>
      </c>
      <c r="B63" s="2" t="s">
        <v>483</v>
      </c>
      <c r="C63" s="2" t="str">
        <f>TEXT("F16001004093","00000")</f>
        <v>F16001004093</v>
      </c>
      <c r="D63" s="2" t="s">
        <v>547</v>
      </c>
      <c r="E63" s="2">
        <v>9778562058</v>
      </c>
      <c r="F63" s="2">
        <v>639</v>
      </c>
    </row>
    <row r="64" spans="1:6" ht="29.25" customHeight="1">
      <c r="A64" s="2" t="s">
        <v>189</v>
      </c>
      <c r="B64" s="2" t="s">
        <v>483</v>
      </c>
      <c r="C64" s="2" t="str">
        <f>TEXT("F16015004020","00000")</f>
        <v>F16015004020</v>
      </c>
      <c r="D64" s="2" t="s">
        <v>548</v>
      </c>
      <c r="E64" s="2">
        <v>9938462015</v>
      </c>
      <c r="F64" s="2">
        <v>639</v>
      </c>
    </row>
    <row r="65" spans="1:6" ht="29.25" customHeight="1">
      <c r="A65" s="2" t="s">
        <v>295</v>
      </c>
      <c r="B65" s="2" t="s">
        <v>483</v>
      </c>
      <c r="C65" s="2" t="str">
        <f>TEXT("F16050004068","00000")</f>
        <v>F16050004068</v>
      </c>
      <c r="D65" s="2" t="s">
        <v>549</v>
      </c>
      <c r="E65" s="2">
        <v>9178763632</v>
      </c>
      <c r="F65" s="2">
        <v>639</v>
      </c>
    </row>
    <row r="66" spans="1:6" ht="29.25" customHeight="1">
      <c r="A66" s="2" t="s">
        <v>91</v>
      </c>
      <c r="B66" s="2" t="s">
        <v>483</v>
      </c>
      <c r="C66" s="2" t="str">
        <f>TEXT("F16070004002","00000")</f>
        <v>F16070004002</v>
      </c>
      <c r="D66" s="2" t="s">
        <v>550</v>
      </c>
      <c r="E66" s="2">
        <v>9439388908</v>
      </c>
      <c r="F66" s="2">
        <v>639</v>
      </c>
    </row>
    <row r="67" spans="1:6" ht="29.25" customHeight="1">
      <c r="A67" s="2" t="s">
        <v>551</v>
      </c>
      <c r="B67" s="2" t="s">
        <v>483</v>
      </c>
      <c r="C67" s="2" t="str">
        <f>TEXT("F16096004006","00000")</f>
        <v>F16096004006</v>
      </c>
      <c r="D67" s="2" t="s">
        <v>552</v>
      </c>
      <c r="E67" s="2">
        <v>9776066856</v>
      </c>
      <c r="F67" s="2">
        <v>639</v>
      </c>
    </row>
    <row r="68" spans="1:6" ht="29.25" customHeight="1">
      <c r="A68" s="2" t="s">
        <v>338</v>
      </c>
      <c r="B68" s="2" t="s">
        <v>483</v>
      </c>
      <c r="C68" s="2" t="str">
        <f>TEXT("F16121004031","00000")</f>
        <v>F16121004031</v>
      </c>
      <c r="D68" s="2" t="s">
        <v>553</v>
      </c>
      <c r="E68" s="2">
        <v>7873861160</v>
      </c>
      <c r="F68" s="2">
        <v>639</v>
      </c>
    </row>
    <row r="69" spans="1:6" ht="29.25" customHeight="1">
      <c r="A69" s="2" t="s">
        <v>356</v>
      </c>
      <c r="B69" s="2" t="s">
        <v>483</v>
      </c>
      <c r="C69" s="2" t="str">
        <f>TEXT("L17008004003","00000")</f>
        <v>L17008004003</v>
      </c>
      <c r="D69" s="2" t="s">
        <v>554</v>
      </c>
      <c r="E69" s="2">
        <v>7008756718</v>
      </c>
      <c r="F69" s="2">
        <v>639</v>
      </c>
    </row>
    <row r="70" spans="1:6" ht="29.25" customHeight="1">
      <c r="A70" s="2" t="s">
        <v>131</v>
      </c>
      <c r="B70" s="2" t="s">
        <v>483</v>
      </c>
      <c r="C70" s="2" t="str">
        <f>TEXT("F16067004080","00000")</f>
        <v>F16067004080</v>
      </c>
      <c r="D70" s="2" t="s">
        <v>555</v>
      </c>
      <c r="E70" s="2">
        <v>7325892758</v>
      </c>
      <c r="F70" s="2">
        <v>638</v>
      </c>
    </row>
    <row r="71" spans="1:6" ht="29.25" customHeight="1">
      <c r="A71" s="2" t="s">
        <v>108</v>
      </c>
      <c r="B71" s="2" t="s">
        <v>483</v>
      </c>
      <c r="C71" s="2" t="str">
        <f>TEXT("F16069004103","00000")</f>
        <v>F16069004103</v>
      </c>
      <c r="D71" s="2" t="s">
        <v>556</v>
      </c>
      <c r="E71" s="2">
        <v>9438271205</v>
      </c>
      <c r="F71" s="2">
        <v>638</v>
      </c>
    </row>
    <row r="72" spans="1:6" ht="29.25" customHeight="1">
      <c r="A72" s="2" t="s">
        <v>160</v>
      </c>
      <c r="B72" s="2" t="s">
        <v>483</v>
      </c>
      <c r="C72" s="2" t="str">
        <f>TEXT("F16089004035","00000")</f>
        <v>F16089004035</v>
      </c>
      <c r="D72" s="2" t="s">
        <v>557</v>
      </c>
      <c r="E72" s="2">
        <v>8908018085</v>
      </c>
      <c r="F72" s="2">
        <v>638</v>
      </c>
    </row>
    <row r="73" spans="1:6" ht="29.25" customHeight="1">
      <c r="A73" s="2" t="s">
        <v>80</v>
      </c>
      <c r="B73" s="2" t="s">
        <v>483</v>
      </c>
      <c r="C73" s="2" t="str">
        <f>TEXT("F16021004178","00000")</f>
        <v>F16021004178</v>
      </c>
      <c r="D73" s="2" t="s">
        <v>558</v>
      </c>
      <c r="E73" s="2">
        <v>9437211078</v>
      </c>
      <c r="F73" s="2">
        <v>637</v>
      </c>
    </row>
    <row r="74" spans="1:6" ht="29.25" customHeight="1">
      <c r="A74" s="2" t="s">
        <v>347</v>
      </c>
      <c r="B74" s="2" t="s">
        <v>483</v>
      </c>
      <c r="C74" s="2" t="str">
        <f>TEXT("F16130004011","00000")</f>
        <v>F16130004011</v>
      </c>
      <c r="D74" s="2" t="s">
        <v>559</v>
      </c>
      <c r="E74" s="2">
        <v>9937038272</v>
      </c>
      <c r="F74" s="2">
        <v>637</v>
      </c>
    </row>
    <row r="75" spans="1:6" ht="29.25" customHeight="1">
      <c r="A75" s="2" t="s">
        <v>53</v>
      </c>
      <c r="B75" s="2" t="s">
        <v>483</v>
      </c>
      <c r="C75" s="2" t="str">
        <f>TEXT("L17012004012","00000")</f>
        <v>L17012004012</v>
      </c>
      <c r="D75" s="2" t="s">
        <v>560</v>
      </c>
      <c r="E75" s="2">
        <v>8018116482</v>
      </c>
      <c r="F75" s="2">
        <v>637</v>
      </c>
    </row>
    <row r="76" spans="1:6" ht="29.25" customHeight="1">
      <c r="A76" s="2" t="s">
        <v>43</v>
      </c>
      <c r="B76" s="2" t="s">
        <v>483</v>
      </c>
      <c r="C76" s="2" t="str">
        <f>TEXT("F16014004053","00000")</f>
        <v>F16014004053</v>
      </c>
      <c r="D76" s="2" t="s">
        <v>561</v>
      </c>
      <c r="E76" s="2">
        <v>7377279117</v>
      </c>
      <c r="F76" s="2">
        <v>636</v>
      </c>
    </row>
    <row r="77" spans="1:6" ht="29.25" customHeight="1">
      <c r="A77" s="2" t="s">
        <v>285</v>
      </c>
      <c r="B77" s="2" t="s">
        <v>483</v>
      </c>
      <c r="C77" s="2" t="str">
        <f>TEXT("F16016004027","00000")</f>
        <v>F16016004027</v>
      </c>
      <c r="D77" s="2" t="s">
        <v>562</v>
      </c>
      <c r="E77" s="2">
        <v>7751975770</v>
      </c>
      <c r="F77" s="2">
        <v>636</v>
      </c>
    </row>
    <row r="78" spans="1:6" ht="29.25" customHeight="1">
      <c r="A78" s="2" t="s">
        <v>131</v>
      </c>
      <c r="B78" s="2" t="s">
        <v>483</v>
      </c>
      <c r="C78" s="2" t="str">
        <f>TEXT("F16067004084","00000")</f>
        <v>F16067004084</v>
      </c>
      <c r="D78" s="2" t="s">
        <v>563</v>
      </c>
      <c r="E78" s="2">
        <v>8651422200</v>
      </c>
      <c r="F78" s="2">
        <v>636</v>
      </c>
    </row>
    <row r="79" spans="1:6" ht="29.25" customHeight="1">
      <c r="A79" s="2" t="s">
        <v>88</v>
      </c>
      <c r="B79" s="2" t="s">
        <v>483</v>
      </c>
      <c r="C79" s="2" t="str">
        <f>TEXT("F16132004009","00000")</f>
        <v>F16132004009</v>
      </c>
      <c r="D79" s="2" t="s">
        <v>564</v>
      </c>
      <c r="E79" s="2">
        <v>8093948423</v>
      </c>
      <c r="F79" s="2">
        <v>636</v>
      </c>
    </row>
    <row r="80" spans="1:6" ht="29.25" customHeight="1">
      <c r="A80" s="2" t="s">
        <v>131</v>
      </c>
      <c r="B80" s="2" t="s">
        <v>483</v>
      </c>
      <c r="C80" s="2" t="str">
        <f>TEXT("L17067004008","00000")</f>
        <v>L17067004008</v>
      </c>
      <c r="D80" s="2" t="s">
        <v>565</v>
      </c>
      <c r="E80" s="2">
        <v>8339838870</v>
      </c>
      <c r="F80" s="2">
        <v>636</v>
      </c>
    </row>
    <row r="81" spans="1:6" ht="29.25" customHeight="1">
      <c r="A81" s="2" t="s">
        <v>133</v>
      </c>
      <c r="B81" s="2" t="s">
        <v>483</v>
      </c>
      <c r="C81" s="2" t="str">
        <f>TEXT("L17092004013","00000")</f>
        <v>L17092004013</v>
      </c>
      <c r="D81" s="2" t="s">
        <v>566</v>
      </c>
      <c r="E81" s="2">
        <v>9438855726</v>
      </c>
      <c r="F81" s="2">
        <v>636</v>
      </c>
    </row>
    <row r="82" spans="1:6" ht="29.25" customHeight="1">
      <c r="A82" s="2" t="s">
        <v>85</v>
      </c>
      <c r="B82" s="2" t="s">
        <v>483</v>
      </c>
      <c r="C82" s="2" t="str">
        <f>TEXT("F16024004095","00000")</f>
        <v>F16024004095</v>
      </c>
      <c r="D82" s="2" t="s">
        <v>567</v>
      </c>
      <c r="E82" s="2">
        <v>9777668879</v>
      </c>
      <c r="F82" s="2">
        <v>635</v>
      </c>
    </row>
    <row r="83" spans="1:6" ht="29.25" customHeight="1">
      <c r="A83" s="2" t="s">
        <v>175</v>
      </c>
      <c r="B83" s="2" t="s">
        <v>483</v>
      </c>
      <c r="C83" s="2" t="str">
        <f>TEXT("F16025004050","00000")</f>
        <v>F16025004050</v>
      </c>
      <c r="D83" s="2" t="s">
        <v>568</v>
      </c>
      <c r="E83" s="2">
        <v>9938974605</v>
      </c>
      <c r="F83" s="2">
        <v>635</v>
      </c>
    </row>
    <row r="84" spans="1:6" ht="29.25" customHeight="1">
      <c r="A84" s="2" t="s">
        <v>115</v>
      </c>
      <c r="B84" s="2" t="s">
        <v>483</v>
      </c>
      <c r="C84" s="2" t="str">
        <f>TEXT("F16066004013","00000")</f>
        <v>F16066004013</v>
      </c>
      <c r="D84" s="2" t="s">
        <v>554</v>
      </c>
      <c r="E84" s="2">
        <v>9040436886</v>
      </c>
      <c r="F84" s="2">
        <v>635</v>
      </c>
    </row>
    <row r="85" spans="1:6" ht="29.25" customHeight="1">
      <c r="A85" s="2" t="s">
        <v>433</v>
      </c>
      <c r="B85" s="2" t="s">
        <v>483</v>
      </c>
      <c r="C85" s="2" t="str">
        <f>TEXT("F16076004160","00000")</f>
        <v>F16076004160</v>
      </c>
      <c r="D85" s="2" t="s">
        <v>569</v>
      </c>
      <c r="E85" s="2">
        <v>9778514868</v>
      </c>
      <c r="F85" s="2">
        <v>635</v>
      </c>
    </row>
    <row r="86" spans="1:6" ht="29.25" customHeight="1">
      <c r="A86" s="2" t="s">
        <v>358</v>
      </c>
      <c r="B86" s="2" t="s">
        <v>483</v>
      </c>
      <c r="C86" s="2" t="str">
        <f>TEXT("F16078004086","00000")</f>
        <v>F16078004086</v>
      </c>
      <c r="D86" s="2" t="s">
        <v>570</v>
      </c>
      <c r="E86" s="2">
        <v>9853393149</v>
      </c>
      <c r="F86" s="2">
        <v>635</v>
      </c>
    </row>
    <row r="87" spans="1:6" ht="29.25" customHeight="1">
      <c r="A87" s="2" t="s">
        <v>285</v>
      </c>
      <c r="B87" s="2" t="s">
        <v>483</v>
      </c>
      <c r="C87" s="2" t="str">
        <f>TEXT("L17016004018","00000")</f>
        <v>L17016004018</v>
      </c>
      <c r="D87" s="2" t="s">
        <v>571</v>
      </c>
      <c r="E87" s="2">
        <v>9861187973</v>
      </c>
      <c r="F87" s="2">
        <v>635</v>
      </c>
    </row>
    <row r="88" spans="1:6" ht="29.25" customHeight="1">
      <c r="A88" s="2" t="s">
        <v>285</v>
      </c>
      <c r="B88" s="2" t="s">
        <v>483</v>
      </c>
      <c r="C88" s="2" t="str">
        <f>TEXT("F16016004012","00000")</f>
        <v>F16016004012</v>
      </c>
      <c r="D88" s="2" t="s">
        <v>572</v>
      </c>
      <c r="E88" s="2">
        <v>9853831516</v>
      </c>
      <c r="F88" s="2">
        <v>634</v>
      </c>
    </row>
    <row r="89" spans="1:6" ht="29.25" customHeight="1">
      <c r="A89" s="2" t="s">
        <v>295</v>
      </c>
      <c r="B89" s="2" t="s">
        <v>483</v>
      </c>
      <c r="C89" s="2" t="str">
        <f>TEXT("F16050004059","00000")</f>
        <v>F16050004059</v>
      </c>
      <c r="D89" s="2" t="s">
        <v>573</v>
      </c>
      <c r="E89" s="2">
        <v>9090093456</v>
      </c>
      <c r="F89" s="2">
        <v>634</v>
      </c>
    </row>
    <row r="90" spans="1:6" ht="29.25" customHeight="1">
      <c r="A90" s="2" t="s">
        <v>91</v>
      </c>
      <c r="B90" s="2" t="s">
        <v>483</v>
      </c>
      <c r="C90" s="2" t="str">
        <f>TEXT("F16070004020","00000")</f>
        <v>F16070004020</v>
      </c>
      <c r="D90" s="2" t="s">
        <v>574</v>
      </c>
      <c r="E90" s="2">
        <v>9853257932</v>
      </c>
      <c r="F90" s="2">
        <v>634</v>
      </c>
    </row>
    <row r="91" spans="1:6" ht="29.25" customHeight="1">
      <c r="A91" s="2" t="s">
        <v>121</v>
      </c>
      <c r="B91" s="2" t="s">
        <v>483</v>
      </c>
      <c r="C91" s="2" t="str">
        <f>TEXT("F16114004030","00000")</f>
        <v>F16114004030</v>
      </c>
      <c r="D91" s="2" t="s">
        <v>575</v>
      </c>
      <c r="E91" s="2">
        <v>9853711502</v>
      </c>
      <c r="F91" s="2">
        <v>634</v>
      </c>
    </row>
    <row r="92" spans="1:6" ht="29.25" customHeight="1">
      <c r="A92" s="2" t="s">
        <v>291</v>
      </c>
      <c r="B92" s="2" t="s">
        <v>483</v>
      </c>
      <c r="C92" s="2" t="str">
        <f>TEXT("L17031004016","00000")</f>
        <v>L17031004016</v>
      </c>
      <c r="D92" s="2" t="s">
        <v>576</v>
      </c>
      <c r="E92" s="2">
        <v>7873043519</v>
      </c>
      <c r="F92" s="2">
        <v>634</v>
      </c>
    </row>
    <row r="93" spans="1:6" ht="29.25" customHeight="1">
      <c r="A93" s="2" t="s">
        <v>358</v>
      </c>
      <c r="B93" s="2" t="s">
        <v>483</v>
      </c>
      <c r="C93" s="2" t="str">
        <f>TEXT("L17078004023","00000")</f>
        <v>L17078004023</v>
      </c>
      <c r="D93" s="2" t="s">
        <v>577</v>
      </c>
      <c r="E93" s="2">
        <v>9658028817</v>
      </c>
      <c r="F93" s="2">
        <v>634</v>
      </c>
    </row>
    <row r="94" spans="1:6" ht="29.25" customHeight="1">
      <c r="A94" s="2" t="s">
        <v>578</v>
      </c>
      <c r="B94" s="2" t="s">
        <v>483</v>
      </c>
      <c r="C94" s="2" t="str">
        <f>TEXT("L17141004001","00000")</f>
        <v>L17141004001</v>
      </c>
      <c r="D94" s="2" t="s">
        <v>579</v>
      </c>
      <c r="E94" s="2">
        <v>9937726281</v>
      </c>
      <c r="F94" s="2">
        <v>634</v>
      </c>
    </row>
    <row r="95" spans="1:6" ht="29.25" customHeight="1">
      <c r="A95" s="2" t="s">
        <v>430</v>
      </c>
      <c r="B95" s="2" t="s">
        <v>483</v>
      </c>
      <c r="C95" s="2" t="str">
        <f>TEXT("F16088004023","00000")</f>
        <v>F16088004023</v>
      </c>
      <c r="D95" s="2" t="s">
        <v>580</v>
      </c>
      <c r="E95" s="2">
        <v>9178111268</v>
      </c>
      <c r="F95" s="2">
        <v>633</v>
      </c>
    </row>
    <row r="96" spans="1:6" ht="29.25" customHeight="1">
      <c r="A96" s="2" t="s">
        <v>430</v>
      </c>
      <c r="B96" s="2" t="s">
        <v>483</v>
      </c>
      <c r="C96" s="2" t="str">
        <f>TEXT("L17088004007","00000")</f>
        <v>L17088004007</v>
      </c>
      <c r="D96" s="2" t="s">
        <v>581</v>
      </c>
      <c r="E96" s="2">
        <v>8217385825</v>
      </c>
      <c r="F96" s="2">
        <v>633</v>
      </c>
    </row>
    <row r="97" spans="1:6" ht="29.25" customHeight="1">
      <c r="A97" s="2" t="s">
        <v>582</v>
      </c>
      <c r="B97" s="2" t="s">
        <v>483</v>
      </c>
      <c r="C97" s="2" t="str">
        <f>TEXT("L17109004007","00000")</f>
        <v>L17109004007</v>
      </c>
      <c r="D97" s="2" t="s">
        <v>583</v>
      </c>
      <c r="E97" s="2">
        <v>9438102656</v>
      </c>
      <c r="F97" s="2">
        <v>633</v>
      </c>
    </row>
    <row r="98" spans="1:6" ht="29.25" customHeight="1">
      <c r="A98" s="2" t="s">
        <v>137</v>
      </c>
      <c r="B98" s="2" t="s">
        <v>483</v>
      </c>
      <c r="C98" s="2" t="str">
        <f>TEXT("F16004004011","00000")</f>
        <v>F16004004011</v>
      </c>
      <c r="D98" s="2" t="s">
        <v>584</v>
      </c>
      <c r="E98" s="2">
        <v>7381414794</v>
      </c>
      <c r="F98" s="2">
        <v>632</v>
      </c>
    </row>
    <row r="99" spans="1:6" ht="29.25" customHeight="1">
      <c r="A99" s="2" t="s">
        <v>175</v>
      </c>
      <c r="B99" s="2" t="s">
        <v>483</v>
      </c>
      <c r="C99" s="2" t="str">
        <f>TEXT("F16025004034","00000")</f>
        <v>F16025004034</v>
      </c>
      <c r="D99" s="2" t="s">
        <v>585</v>
      </c>
      <c r="E99" s="2">
        <v>9938441457</v>
      </c>
      <c r="F99" s="2">
        <v>632</v>
      </c>
    </row>
    <row r="100" spans="1:6" ht="29.25" customHeight="1">
      <c r="A100" s="2" t="s">
        <v>203</v>
      </c>
      <c r="B100" s="2" t="s">
        <v>483</v>
      </c>
      <c r="C100" s="2" t="str">
        <f>TEXT("F16026004014","00000")</f>
        <v>F16026004014</v>
      </c>
      <c r="D100" s="2" t="s">
        <v>586</v>
      </c>
      <c r="E100" s="2">
        <v>7787062357</v>
      </c>
      <c r="F100" s="2">
        <v>632</v>
      </c>
    </row>
    <row r="101" spans="1:6" ht="29.25" customHeight="1">
      <c r="A101" s="2" t="s">
        <v>587</v>
      </c>
      <c r="B101" s="2" t="s">
        <v>483</v>
      </c>
      <c r="C101" s="2" t="str">
        <f>TEXT("F16041004070","00000")</f>
        <v>F16041004070</v>
      </c>
      <c r="D101" s="2" t="s">
        <v>588</v>
      </c>
      <c r="E101" s="2">
        <v>9778894285</v>
      </c>
      <c r="F101" s="2">
        <v>632</v>
      </c>
    </row>
    <row r="102" spans="1:6" ht="29.25" customHeight="1">
      <c r="A102" s="2" t="s">
        <v>270</v>
      </c>
      <c r="B102" s="2" t="s">
        <v>483</v>
      </c>
      <c r="C102" s="2" t="str">
        <f>TEXT("F16122004007","00000")</f>
        <v>F16122004007</v>
      </c>
      <c r="D102" s="2" t="s">
        <v>589</v>
      </c>
      <c r="E102" s="2">
        <v>9776191409</v>
      </c>
      <c r="F102" s="2">
        <v>632</v>
      </c>
    </row>
    <row r="103" spans="1:6" ht="29.25" customHeight="1">
      <c r="A103" s="2" t="s">
        <v>6</v>
      </c>
      <c r="B103" s="2" t="s">
        <v>483</v>
      </c>
      <c r="C103" s="2" t="str">
        <f>TEXT("L17001004011","00000")</f>
        <v>L17001004011</v>
      </c>
      <c r="D103" s="2" t="s">
        <v>590</v>
      </c>
      <c r="E103" s="2">
        <v>9040629054</v>
      </c>
      <c r="F103" s="2">
        <v>632</v>
      </c>
    </row>
    <row r="104" spans="1:6" ht="29.25" customHeight="1">
      <c r="A104" s="2" t="s">
        <v>433</v>
      </c>
      <c r="B104" s="2" t="s">
        <v>483</v>
      </c>
      <c r="C104" s="2" t="str">
        <f>TEXT("L17076004068","00000")</f>
        <v>L17076004068</v>
      </c>
      <c r="D104" s="2" t="s">
        <v>591</v>
      </c>
      <c r="E104" s="2">
        <v>9777176446</v>
      </c>
      <c r="F104" s="2">
        <v>632</v>
      </c>
    </row>
    <row r="105" spans="1:6" ht="29.25" customHeight="1">
      <c r="A105" s="2" t="s">
        <v>115</v>
      </c>
      <c r="B105" s="2" t="s">
        <v>483</v>
      </c>
      <c r="C105" s="2" t="str">
        <f>TEXT("F16066004105","00000")</f>
        <v>F16066004105</v>
      </c>
      <c r="D105" s="2" t="s">
        <v>592</v>
      </c>
      <c r="E105" s="2">
        <v>9937060577</v>
      </c>
      <c r="F105" s="2">
        <v>631</v>
      </c>
    </row>
    <row r="106" spans="1:6" ht="29.25" customHeight="1">
      <c r="A106" s="2" t="s">
        <v>270</v>
      </c>
      <c r="B106" s="2" t="s">
        <v>483</v>
      </c>
      <c r="C106" s="2" t="str">
        <f>TEXT("L17122004004","00000")</f>
        <v>L17122004004</v>
      </c>
      <c r="D106" s="2" t="s">
        <v>593</v>
      </c>
      <c r="E106" s="2">
        <v>7077010079</v>
      </c>
      <c r="F106" s="2">
        <v>631</v>
      </c>
    </row>
    <row r="107" spans="1:6" ht="29.25" customHeight="1">
      <c r="A107" s="2" t="s">
        <v>156</v>
      </c>
      <c r="B107" s="2" t="s">
        <v>483</v>
      </c>
      <c r="C107" s="2" t="str">
        <f>TEXT("F16005004101","00000")</f>
        <v>F16005004101</v>
      </c>
      <c r="D107" s="2" t="s">
        <v>594</v>
      </c>
      <c r="E107" s="2">
        <v>8658175543</v>
      </c>
      <c r="F107" s="2">
        <v>630</v>
      </c>
    </row>
    <row r="108" spans="1:6" ht="29.25" customHeight="1">
      <c r="A108" s="2" t="s">
        <v>203</v>
      </c>
      <c r="B108" s="2" t="s">
        <v>483</v>
      </c>
      <c r="C108" s="2" t="str">
        <f>TEXT("F16026004178","00000")</f>
        <v>F16026004178</v>
      </c>
      <c r="D108" s="2" t="s">
        <v>595</v>
      </c>
      <c r="E108" s="2">
        <v>9668669266</v>
      </c>
      <c r="F108" s="2">
        <v>630</v>
      </c>
    </row>
    <row r="109" spans="1:6" ht="29.25" customHeight="1">
      <c r="A109" s="2" t="s">
        <v>108</v>
      </c>
      <c r="B109" s="2" t="s">
        <v>483</v>
      </c>
      <c r="C109" s="2" t="str">
        <f>TEXT("F16069004061","00000")</f>
        <v>F16069004061</v>
      </c>
      <c r="D109" s="2" t="s">
        <v>596</v>
      </c>
      <c r="E109" s="2">
        <v>8984218009</v>
      </c>
      <c r="F109" s="2">
        <v>630</v>
      </c>
    </row>
    <row r="110" spans="1:6" ht="29.25" customHeight="1">
      <c r="A110" s="2" t="s">
        <v>358</v>
      </c>
      <c r="B110" s="2" t="s">
        <v>483</v>
      </c>
      <c r="C110" s="2" t="str">
        <f>TEXT("F16078004072","00000")</f>
        <v>F16078004072</v>
      </c>
      <c r="D110" s="2" t="s">
        <v>597</v>
      </c>
      <c r="E110" s="2">
        <v>9437974220</v>
      </c>
      <c r="F110" s="2">
        <v>630</v>
      </c>
    </row>
    <row r="111" spans="1:6" ht="29.25" customHeight="1">
      <c r="A111" s="2" t="s">
        <v>578</v>
      </c>
      <c r="B111" s="2" t="s">
        <v>483</v>
      </c>
      <c r="C111" s="2" t="str">
        <f>TEXT("L17141004023","00000")</f>
        <v>L17141004023</v>
      </c>
      <c r="D111" s="2" t="s">
        <v>598</v>
      </c>
      <c r="E111" s="2">
        <v>9658540918</v>
      </c>
      <c r="F111" s="2">
        <v>630</v>
      </c>
    </row>
    <row r="112" spans="1:6" ht="29.25" customHeight="1">
      <c r="A112" s="2" t="s">
        <v>148</v>
      </c>
      <c r="B112" s="2" t="s">
        <v>483</v>
      </c>
      <c r="C112" s="2" t="str">
        <f>TEXT("F16019004068","00000")</f>
        <v>F16019004068</v>
      </c>
      <c r="D112" s="2" t="s">
        <v>599</v>
      </c>
      <c r="E112" s="2">
        <v>7683987168</v>
      </c>
      <c r="F112" s="2">
        <v>629</v>
      </c>
    </row>
    <row r="113" spans="1:6" ht="29.25" customHeight="1">
      <c r="A113" s="2" t="s">
        <v>600</v>
      </c>
      <c r="B113" s="2" t="s">
        <v>483</v>
      </c>
      <c r="C113" s="2" t="str">
        <f>TEXT("F16039004147","00000")</f>
        <v>F16039004147</v>
      </c>
      <c r="D113" s="2" t="s">
        <v>601</v>
      </c>
      <c r="E113" s="2">
        <v>9437325846</v>
      </c>
      <c r="F113" s="2">
        <v>629</v>
      </c>
    </row>
    <row r="114" spans="1:6" ht="29.25" customHeight="1">
      <c r="A114" s="2" t="s">
        <v>115</v>
      </c>
      <c r="B114" s="2" t="s">
        <v>483</v>
      </c>
      <c r="C114" s="2" t="str">
        <f>TEXT("F16066004093","00000")</f>
        <v>F16066004093</v>
      </c>
      <c r="D114" s="2" t="s">
        <v>602</v>
      </c>
      <c r="E114" s="2">
        <v>9937060577</v>
      </c>
      <c r="F114" s="2">
        <v>629</v>
      </c>
    </row>
    <row r="115" spans="1:6" ht="29.25" customHeight="1">
      <c r="A115" s="2" t="s">
        <v>108</v>
      </c>
      <c r="B115" s="2" t="s">
        <v>483</v>
      </c>
      <c r="C115" s="2" t="str">
        <f>TEXT("F16069004022","00000")</f>
        <v>F16069004022</v>
      </c>
      <c r="D115" s="2" t="s">
        <v>603</v>
      </c>
      <c r="E115" s="2">
        <v>9861503782</v>
      </c>
      <c r="F115" s="2">
        <v>629</v>
      </c>
    </row>
    <row r="116" spans="1:6" ht="29.25" customHeight="1">
      <c r="A116" s="2" t="s">
        <v>358</v>
      </c>
      <c r="B116" s="2" t="s">
        <v>483</v>
      </c>
      <c r="C116" s="2" t="str">
        <f>TEXT("F16078004051","00000")</f>
        <v>F16078004051</v>
      </c>
      <c r="D116" s="2" t="s">
        <v>604</v>
      </c>
      <c r="E116" s="2">
        <v>8895002497</v>
      </c>
      <c r="F116" s="2">
        <v>629</v>
      </c>
    </row>
    <row r="117" spans="1:6" ht="29.25" customHeight="1">
      <c r="A117" s="2" t="s">
        <v>358</v>
      </c>
      <c r="B117" s="2" t="s">
        <v>483</v>
      </c>
      <c r="C117" s="2" t="str">
        <f>TEXT("F16078004067","00000")</f>
        <v>F16078004067</v>
      </c>
      <c r="D117" s="2" t="s">
        <v>605</v>
      </c>
      <c r="E117" s="2"/>
      <c r="F117" s="2">
        <v>629</v>
      </c>
    </row>
    <row r="118" spans="1:6" ht="29.25" customHeight="1">
      <c r="A118" s="2" t="s">
        <v>540</v>
      </c>
      <c r="B118" s="2" t="s">
        <v>483</v>
      </c>
      <c r="C118" s="2" t="str">
        <f>TEXT("F16101004024","00000")</f>
        <v>F16101004024</v>
      </c>
      <c r="D118" s="2" t="s">
        <v>606</v>
      </c>
      <c r="E118" s="2">
        <v>8599840463</v>
      </c>
      <c r="F118" s="2">
        <v>629</v>
      </c>
    </row>
    <row r="119" spans="1:6" ht="29.25" customHeight="1">
      <c r="A119" s="2" t="s">
        <v>167</v>
      </c>
      <c r="B119" s="2" t="s">
        <v>483</v>
      </c>
      <c r="C119" s="2" t="str">
        <f>TEXT("F16116004026","00000")</f>
        <v>F16116004026</v>
      </c>
      <c r="D119" s="2" t="s">
        <v>607</v>
      </c>
      <c r="E119" s="2">
        <v>7750848744</v>
      </c>
      <c r="F119" s="2">
        <v>629</v>
      </c>
    </row>
    <row r="120" spans="1:6" ht="29.25" customHeight="1">
      <c r="A120" s="2" t="s">
        <v>347</v>
      </c>
      <c r="B120" s="2" t="s">
        <v>483</v>
      </c>
      <c r="C120" s="2" t="str">
        <f>TEXT("F16130004038","00000")</f>
        <v>F16130004038</v>
      </c>
      <c r="D120" s="2" t="s">
        <v>608</v>
      </c>
      <c r="E120" s="2">
        <v>7749913957</v>
      </c>
      <c r="F120" s="2">
        <v>629</v>
      </c>
    </row>
    <row r="121" spans="1:6" ht="29.25" customHeight="1">
      <c r="A121" s="2" t="s">
        <v>53</v>
      </c>
      <c r="B121" s="2" t="s">
        <v>483</v>
      </c>
      <c r="C121" s="2" t="str">
        <f>TEXT("F16012004039","00000")</f>
        <v>F16012004039</v>
      </c>
      <c r="D121" s="2" t="s">
        <v>609</v>
      </c>
      <c r="E121" s="2">
        <v>8895047363</v>
      </c>
      <c r="F121" s="2">
        <v>628</v>
      </c>
    </row>
    <row r="122" spans="1:6" ht="29.25" customHeight="1">
      <c r="A122" s="2" t="s">
        <v>430</v>
      </c>
      <c r="B122" s="2" t="s">
        <v>483</v>
      </c>
      <c r="C122" s="2" t="str">
        <f>TEXT("F16088004006","00000")</f>
        <v>F16088004006</v>
      </c>
      <c r="D122" s="2" t="s">
        <v>610</v>
      </c>
      <c r="E122" s="2">
        <v>9639909484</v>
      </c>
      <c r="F122" s="2">
        <v>628</v>
      </c>
    </row>
    <row r="123" spans="1:6" ht="29.25" customHeight="1">
      <c r="A123" s="2" t="s">
        <v>76</v>
      </c>
      <c r="B123" s="2" t="s">
        <v>483</v>
      </c>
      <c r="C123" s="2" t="str">
        <f>TEXT("F16152004037","00000")</f>
        <v>F16152004037</v>
      </c>
      <c r="D123" s="2" t="s">
        <v>611</v>
      </c>
      <c r="E123" s="2">
        <v>8658629717</v>
      </c>
      <c r="F123" s="2">
        <v>628</v>
      </c>
    </row>
    <row r="124" spans="1:6" ht="29.25" customHeight="1">
      <c r="A124" s="2" t="s">
        <v>259</v>
      </c>
      <c r="B124" s="2" t="s">
        <v>483</v>
      </c>
      <c r="C124" s="2" t="str">
        <f>TEXT("F16029004035","00000")</f>
        <v>F16029004035</v>
      </c>
      <c r="D124" s="2" t="s">
        <v>612</v>
      </c>
      <c r="E124" s="2">
        <v>9583842087</v>
      </c>
      <c r="F124" s="2">
        <v>627</v>
      </c>
    </row>
    <row r="125" spans="1:6" ht="29.25" customHeight="1">
      <c r="A125" s="2" t="s">
        <v>295</v>
      </c>
      <c r="B125" s="2" t="s">
        <v>483</v>
      </c>
      <c r="C125" s="2" t="str">
        <f>TEXT("F16050004057","00000")</f>
        <v>F16050004057</v>
      </c>
      <c r="D125" s="2" t="s">
        <v>613</v>
      </c>
      <c r="E125" s="2">
        <v>9777066530</v>
      </c>
      <c r="F125" s="2">
        <v>627</v>
      </c>
    </row>
    <row r="126" spans="1:6" ht="29.25" customHeight="1">
      <c r="A126" s="2" t="s">
        <v>345</v>
      </c>
      <c r="B126" s="2" t="s">
        <v>483</v>
      </c>
      <c r="C126" s="2" t="str">
        <f>TEXT("L17100004009","00000")</f>
        <v>L17100004009</v>
      </c>
      <c r="D126" s="2" t="s">
        <v>614</v>
      </c>
      <c r="E126" s="2">
        <v>7978725025</v>
      </c>
      <c r="F126" s="2">
        <v>627</v>
      </c>
    </row>
    <row r="127" spans="1:6" ht="29.25" customHeight="1">
      <c r="A127" s="2" t="s">
        <v>45</v>
      </c>
      <c r="B127" s="2" t="s">
        <v>483</v>
      </c>
      <c r="C127" s="2" t="str">
        <f>TEXT("L17111004007","00000")</f>
        <v>L17111004007</v>
      </c>
      <c r="D127" s="2" t="s">
        <v>615</v>
      </c>
      <c r="E127" s="2">
        <v>8457878954</v>
      </c>
      <c r="F127" s="2">
        <v>627</v>
      </c>
    </row>
    <row r="128" spans="1:6" ht="29.25" customHeight="1">
      <c r="A128" s="2" t="s">
        <v>578</v>
      </c>
      <c r="B128" s="2" t="s">
        <v>483</v>
      </c>
      <c r="C128" s="2" t="str">
        <f>TEXT("L17141004004","00000")</f>
        <v>L17141004004</v>
      </c>
      <c r="D128" s="2" t="s">
        <v>616</v>
      </c>
      <c r="E128" s="2">
        <v>9658905697</v>
      </c>
      <c r="F128" s="2">
        <v>627</v>
      </c>
    </row>
    <row r="129" spans="1:6" ht="29.25" customHeight="1">
      <c r="A129" s="2" t="s">
        <v>578</v>
      </c>
      <c r="B129" s="2" t="s">
        <v>483</v>
      </c>
      <c r="C129" s="2" t="str">
        <f>TEXT("L17141004025","00000")</f>
        <v>L17141004025</v>
      </c>
      <c r="D129" s="2" t="s">
        <v>617</v>
      </c>
      <c r="E129" s="2">
        <v>8280644220</v>
      </c>
      <c r="F129" s="2">
        <v>627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5th AEI</vt:lpstr>
      <vt:lpstr>5th Auto</vt:lpstr>
      <vt:lpstr>5th Chem</vt:lpstr>
      <vt:lpstr>5th Civil</vt:lpstr>
      <vt:lpstr>5th CSE</vt:lpstr>
      <vt:lpstr>5th Elect</vt:lpstr>
      <vt:lpstr>5th ETC</vt:lpstr>
      <vt:lpstr>5th IT</vt:lpstr>
      <vt:lpstr>5th Mech</vt:lpstr>
      <vt:lpstr>5th MET</vt:lpstr>
      <vt:lpstr>5th Mining</vt:lpstr>
      <vt:lpstr>5th MOM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CUTTACK</cp:lastModifiedBy>
  <dcterms:created xsi:type="dcterms:W3CDTF">2019-08-28T07:00:46Z</dcterms:created>
  <dcterms:modified xsi:type="dcterms:W3CDTF">2019-08-28T08:30:04Z</dcterms:modified>
</cp:coreProperties>
</file>