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8"/>
  </bookViews>
  <sheets>
    <sheet name="Civil" sheetId="1" r:id="rId1"/>
    <sheet name="Mechanical" sheetId="2" r:id="rId2"/>
    <sheet name="Electrical" sheetId="3" r:id="rId3"/>
    <sheet name="Chemical" sheetId="4" r:id="rId4"/>
    <sheet name="Automobile" sheetId="5" r:id="rId5"/>
    <sheet name="E&amp;TC" sheetId="6" r:id="rId6"/>
    <sheet name="AE&amp;I" sheetId="7" r:id="rId7"/>
    <sheet name="CS&amp;E" sheetId="8" r:id="rId8"/>
    <sheet name="Metallurgy" sheetId="9" r:id="rId9"/>
    <sheet name="IT" sheetId="10" r:id="rId10"/>
  </sheets>
  <calcPr calcId="125725"/>
</workbook>
</file>

<file path=xl/calcChain.xml><?xml version="1.0" encoding="utf-8"?>
<calcChain xmlns="http://schemas.openxmlformats.org/spreadsheetml/2006/main">
  <c r="D6" i="10"/>
  <c r="D5"/>
  <c r="D4"/>
  <c r="D3"/>
  <c r="D2"/>
  <c r="D6" i="9"/>
  <c r="D5"/>
  <c r="D4"/>
  <c r="D3"/>
  <c r="D2"/>
  <c r="D11" i="8"/>
  <c r="D10"/>
  <c r="D9"/>
  <c r="D8"/>
  <c r="D7"/>
  <c r="D6"/>
  <c r="D5"/>
  <c r="D4"/>
  <c r="D3"/>
  <c r="D2"/>
  <c r="D4" i="7"/>
  <c r="D3"/>
  <c r="D2"/>
  <c r="D13" i="6"/>
  <c r="D12"/>
  <c r="D11"/>
  <c r="D10"/>
  <c r="D9"/>
  <c r="D8"/>
  <c r="D7"/>
  <c r="D6"/>
  <c r="D5"/>
  <c r="D4"/>
  <c r="D3"/>
  <c r="D2"/>
  <c r="D2" i="5"/>
  <c r="D6" i="4"/>
  <c r="D5"/>
  <c r="D4"/>
  <c r="D3"/>
  <c r="D2"/>
  <c r="D30" i="3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28" i="2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21" i="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<sst xmlns="http://schemas.openxmlformats.org/spreadsheetml/2006/main" count="421" uniqueCount="184">
  <si>
    <t>Name Of the institute</t>
  </si>
  <si>
    <t>Branch</t>
  </si>
  <si>
    <t>Registration Number</t>
  </si>
  <si>
    <t>Name Of the student</t>
  </si>
  <si>
    <t>Mobile Number</t>
  </si>
  <si>
    <t>Mark</t>
  </si>
  <si>
    <t>Bhadrak Engineering School &amp; Technology, Asurali, Bhadrak</t>
  </si>
  <si>
    <t>Civil Engineering</t>
  </si>
  <si>
    <t>SILUSMITA DAS</t>
  </si>
  <si>
    <t>Bhubanananda Orissa School of Engineering, Cuttack</t>
  </si>
  <si>
    <t>Pragyan Paramita Mohanty</t>
  </si>
  <si>
    <t>TAPASWINI KAR</t>
  </si>
  <si>
    <t>SAMIKHYA MOHANTY</t>
  </si>
  <si>
    <t>Government Polytechnic, Bhubaneswar</t>
  </si>
  <si>
    <t>ARNADA PRIYADARSHINI</t>
  </si>
  <si>
    <t>GANDHI INSTITUTE OF SCIENCE &amp; TECHNOLOGY 2ND SHIFT,Kholiguda,Rayagada</t>
  </si>
  <si>
    <t>JYOTSNA RANI PANDA</t>
  </si>
  <si>
    <t>Odisha Polytechnics, Kuruda, Dist Balasore</t>
  </si>
  <si>
    <t>NABANITA MURMU</t>
  </si>
  <si>
    <t>Gurukrupa Technical School, Narasinghpur</t>
  </si>
  <si>
    <t>SWARNALAXMI BEHERA</t>
  </si>
  <si>
    <t>GOVT. POLYTECHNIC, KANDHAMAL</t>
  </si>
  <si>
    <t>ANIMA PRADHAN</t>
  </si>
  <si>
    <t>SASMITA TAREI</t>
  </si>
  <si>
    <t>SHRADHANJALI NAIK</t>
  </si>
  <si>
    <t>Ganapati Institute of Engg. &amp; Tech, Cuttack</t>
  </si>
  <si>
    <t>PRIYANKA SUTAR</t>
  </si>
  <si>
    <t>Balaji Institute of Technology &amp; Science, Gunupur</t>
  </si>
  <si>
    <t>SANDHYA RANI NAYAK</t>
  </si>
  <si>
    <t>GOVT. POLYTECHNIC,2nd Shift,BHUBANESWAR</t>
  </si>
  <si>
    <t>BONNY SMITA DAS</t>
  </si>
  <si>
    <t>Uma Charan Pattnaik Engineering School, Berhampur</t>
  </si>
  <si>
    <t>TIKINA MAHARANA</t>
  </si>
  <si>
    <t>Kalam Institute of Technology, Berhampur</t>
  </si>
  <si>
    <t>EKTA PATNAIK</t>
  </si>
  <si>
    <t>JAYASHREE SETHI</t>
  </si>
  <si>
    <t>SHUBHASHREE PATTANAIK</t>
  </si>
  <si>
    <t>Bajirout Institute of Engineering and Technology , Dhenkanal</t>
  </si>
  <si>
    <t>GAGARIN BEHERA</t>
  </si>
  <si>
    <t>Siddhartha Institute of Engineering &amp; Technology, Koraput</t>
  </si>
  <si>
    <t>RASHMI DURIA</t>
  </si>
  <si>
    <t>Mechanical Engineering</t>
  </si>
  <si>
    <t>PRADIPTA PANIGRAHI</t>
  </si>
  <si>
    <t>S NANDINI REDDY</t>
  </si>
  <si>
    <t>IIPM SCHOOL OF ENGG &amp; TECH, KANSBAHAL, SUNDARGARH</t>
  </si>
  <si>
    <t>KARISHAMA SURIN</t>
  </si>
  <si>
    <t>Indira Gandhi Institute of Technology, Sarang</t>
  </si>
  <si>
    <t>SAGARIKA DAS</t>
  </si>
  <si>
    <t>GOVT. POLYTECHNIC, BARGARH</t>
  </si>
  <si>
    <t>KUSUM SA</t>
  </si>
  <si>
    <t>RAJDHANI ENGG. COLLEGE,2nd Shift,MANCHESWAR RLY,BBSR</t>
  </si>
  <si>
    <t>SRUTI AICH</t>
  </si>
  <si>
    <t>ANITA KISAN</t>
  </si>
  <si>
    <t>Utkalmani Gopabandhu Institute of Engineering, Rourkela</t>
  </si>
  <si>
    <t>SEEMA ORAM</t>
  </si>
  <si>
    <t>SANJANA KISPOTTA</t>
  </si>
  <si>
    <t>DOLI ROUT</t>
  </si>
  <si>
    <t>NAMITA KUJUR</t>
  </si>
  <si>
    <t>ANKITA SENAPATI</t>
  </si>
  <si>
    <t>PRANGYA PARAMITA KAR</t>
  </si>
  <si>
    <t>ANJALI BECK</t>
  </si>
  <si>
    <t>Ganesh Institute of Engineering &amp; Technology, Bhubaneswar</t>
  </si>
  <si>
    <t>D ASHA RATNAM</t>
  </si>
  <si>
    <t>Shagufi hyder</t>
  </si>
  <si>
    <t>Mayurbhanj School of Engineering, Baripada</t>
  </si>
  <si>
    <t>SABITRI MURMU</t>
  </si>
  <si>
    <t>SIMRAN MINZ</t>
  </si>
  <si>
    <t>SHRABANI MAHARANA</t>
  </si>
  <si>
    <t>SUJATA SINGH</t>
  </si>
  <si>
    <t>Samanta Chandra Sekhar Institute of Technology &amp; Management, Semiliguda</t>
  </si>
  <si>
    <t>MANISHA BISWAKARMA</t>
  </si>
  <si>
    <t>SKDAV Government Polytechnic, Rourkela</t>
  </si>
  <si>
    <t>SOBHA SAHU</t>
  </si>
  <si>
    <t>CHINMAYEE SINGH</t>
  </si>
  <si>
    <t>LIPANJALI ROUT</t>
  </si>
  <si>
    <t>JYOTI SWENI MUNDARY</t>
  </si>
  <si>
    <t>RUPALI MAJHI</t>
  </si>
  <si>
    <t>GOVT. POLYTECHNIC, SAMBALPUR</t>
  </si>
  <si>
    <t>SRABANI PADHI</t>
  </si>
  <si>
    <t>GOVT. POLYTECHNIC, BALASORE</t>
  </si>
  <si>
    <t>Electrical Engineering</t>
  </si>
  <si>
    <t>KAUSHALYA BEHERA</t>
  </si>
  <si>
    <t>MAHIYASHI BISWAL</t>
  </si>
  <si>
    <t>PRITIMILAN PANDA</t>
  </si>
  <si>
    <t>PUJARANI GOUDA</t>
  </si>
  <si>
    <t>Ramarani Institute of Technology,Balasore</t>
  </si>
  <si>
    <t>ALISHA BEHERA</t>
  </si>
  <si>
    <t>BARSHA PRIYADARSINI SWAIN</t>
  </si>
  <si>
    <t>BOBITA NAIK</t>
  </si>
  <si>
    <t>Gudia Rani Singh</t>
  </si>
  <si>
    <t>GOVT. POLYTECHNIC, JAJPUR</t>
  </si>
  <si>
    <t>CHINMAYEE NATIA</t>
  </si>
  <si>
    <t>SONALI MALLIK</t>
  </si>
  <si>
    <t>SONALINI BEHERA</t>
  </si>
  <si>
    <t>Padmashree Krutartha Acharya Institute of Engineering &amp; Technology, Baragarh</t>
  </si>
  <si>
    <t>ANJANA KUMARI NAIK</t>
  </si>
  <si>
    <t>Nilasaila Institute of Science and Technology , Balasore</t>
  </si>
  <si>
    <t>PUJA JENA</t>
  </si>
  <si>
    <t>SMRUTIREKHA ROUL</t>
  </si>
  <si>
    <t>SAGUPTA KHAN</t>
  </si>
  <si>
    <t>JIGYANSA PALAI</t>
  </si>
  <si>
    <t>Oxford School of Polytechnic, Balianta , khurda</t>
  </si>
  <si>
    <t>SNEHALATA MALIK</t>
  </si>
  <si>
    <t>Aryan Institute of Engineering Technology, Cuttack</t>
  </si>
  <si>
    <t>SOUMYA MOHAPATRA</t>
  </si>
  <si>
    <t>MANDAKINI BESRA</t>
  </si>
  <si>
    <t>Nilachal Polytechnic, Bhubaneswar</t>
  </si>
  <si>
    <t>DHARITRI KHANDAI</t>
  </si>
  <si>
    <t>Holy Institute of Technology, Berhampur</t>
  </si>
  <si>
    <t>URMILA DAS</t>
  </si>
  <si>
    <t>Vikash Polytechnic,Â Baragarh</t>
  </si>
  <si>
    <t>SALGE SOREN</t>
  </si>
  <si>
    <t>DEEPIKA PATTANAIK</t>
  </si>
  <si>
    <t>Sri Polytechnic, Komonda, Nayagarh</t>
  </si>
  <si>
    <t>BHABINI JANI</t>
  </si>
  <si>
    <t>KHUSBU MUNDARI</t>
  </si>
  <si>
    <t>TRISHALA SAHU</t>
  </si>
  <si>
    <t>R.K.Institute of Engineering &amp; Technology, Niali, Cuttack</t>
  </si>
  <si>
    <t>LOMALIN OJHA</t>
  </si>
  <si>
    <t>Mahalaxmi Institute of Technology &amp; Engineering</t>
  </si>
  <si>
    <t>SONALI HANSDA</t>
  </si>
  <si>
    <t>SORO SCHOOL OF ENGINEERING, SORO, BALASORE</t>
  </si>
  <si>
    <t>SUBHADRA PATRA</t>
  </si>
  <si>
    <t>Chemical Engineering</t>
  </si>
  <si>
    <t>LIPUNI KUMARI NAYAK</t>
  </si>
  <si>
    <t>Government Polytechnic,Jagatsinghpur</t>
  </si>
  <si>
    <t>SPANDITA TRIPATHY</t>
  </si>
  <si>
    <t>SOUMYA SEPHALIKA RAY</t>
  </si>
  <si>
    <t>MANASI MAHARANA</t>
  </si>
  <si>
    <t>ROSHNI BEGUM</t>
  </si>
  <si>
    <t>Automobile Engineering</t>
  </si>
  <si>
    <t>LAXMI NAIK</t>
  </si>
  <si>
    <t>Electronics &amp; Telecommunication Engg</t>
  </si>
  <si>
    <t>POONAM JALI</t>
  </si>
  <si>
    <t>STEFFI XESS</t>
  </si>
  <si>
    <t>SHASWATI MISHRA</t>
  </si>
  <si>
    <t>Jhadeswar Institute of Engineering &amp; Technology, Balasore</t>
  </si>
  <si>
    <t>KEERTHI BEHERA</t>
  </si>
  <si>
    <t>SUSMITA DASH</t>
  </si>
  <si>
    <t>ADYASHA NANDA</t>
  </si>
  <si>
    <t>ROKKAM PAVANI</t>
  </si>
  <si>
    <t>KABITA BEHERA</t>
  </si>
  <si>
    <t>KIIT Polytechnic, Bhubaneswar</t>
  </si>
  <si>
    <t>AXITA SATAPATHY</t>
  </si>
  <si>
    <t>KIRANMAYEE PANDA</t>
  </si>
  <si>
    <t>Hi-Tech Institute of Information Technology, Jeypore</t>
  </si>
  <si>
    <t>SARITA SANKHARI</t>
  </si>
  <si>
    <t>MISPA GAMANGO</t>
  </si>
  <si>
    <t>Applied Electronics &amp; Instrumentation Engg</t>
  </si>
  <si>
    <t>KUNTALA NAIK</t>
  </si>
  <si>
    <t>LIZA SWAIN</t>
  </si>
  <si>
    <t>SUSHMITA LAKRA</t>
  </si>
  <si>
    <t>Computer Science &amp; Engineering</t>
  </si>
  <si>
    <t>SOMYA SUDIPTA</t>
  </si>
  <si>
    <t>Pabitra Mohan Institute of Technology, Talcher</t>
  </si>
  <si>
    <t>PRIYANKA PRIYADARSHINI DAS</t>
  </si>
  <si>
    <t>SAIPRIYA PRADHAN</t>
  </si>
  <si>
    <t>TAPASWINI HALDAR</t>
  </si>
  <si>
    <t>HARSHITA CHAKRABORTY</t>
  </si>
  <si>
    <t>N GAYATRI MURTY</t>
  </si>
  <si>
    <t>ALIYA PARVEEN</t>
  </si>
  <si>
    <t>RESHMA PARVEEN</t>
  </si>
  <si>
    <t>Dhabaleswar Institute of Polytechnic, Athagarh</t>
  </si>
  <si>
    <t>SHARMISTHA DAS</t>
  </si>
  <si>
    <t>DIPTIMAYEE DALEI</t>
  </si>
  <si>
    <t>Metallurgical Engineering</t>
  </si>
  <si>
    <t>PRATIMA KUMARI</t>
  </si>
  <si>
    <t>Orissa School of Mining Engineering, Keonjhar</t>
  </si>
  <si>
    <t>ITISHREE MAHAPATRA</t>
  </si>
  <si>
    <t>SAUBHAGINI MISHRA</t>
  </si>
  <si>
    <t>SWASTIKA DAS</t>
  </si>
  <si>
    <t>RASHMI REKHA DEBATA</t>
  </si>
  <si>
    <t>Information Technology</t>
  </si>
  <si>
    <t>SRABANI BHARADWAJ</t>
  </si>
  <si>
    <t>SATYA SWARUPA MOHAPATRA</t>
  </si>
  <si>
    <t>RUMANA HASINULLAH SHAIKH</t>
  </si>
  <si>
    <t>Sweta Darogha</t>
  </si>
  <si>
    <t>Jharsuguda Engineering School, Jharsuguda</t>
  </si>
  <si>
    <t>SARASWATI SAHOO</t>
  </si>
  <si>
    <t>Sl. No.</t>
  </si>
  <si>
    <t>S. L. No.</t>
  </si>
  <si>
    <t>S.L. No.</t>
  </si>
  <si>
    <t>SL. No.</t>
  </si>
  <si>
    <t>Sl No.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</si>
</sst>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activeCell="M6" sqref="M6"/>
    </sheetView>
  </sheetViews>
  <sheetFormatPr defaultRowHeight="15"/>
  <cols>
    <col min="2" max="2" width="36.5703125" bestFit="1" customWidth="1"/>
    <col min="3" max="3" width="16" bestFit="1" customWidth="1"/>
    <col min="4" max="4" width="19.7109375" bestFit="1" customWidth="1"/>
    <col min="5" max="5" width="25" bestFit="1" customWidth="1"/>
    <col min="6" max="6" width="15.140625" bestFit="1" customWidth="1"/>
    <col min="7" max="7" width="5.42578125" bestFit="1" customWidth="1"/>
  </cols>
  <sheetData>
    <row r="1" spans="1:7">
      <c r="A1" s="3" t="s">
        <v>179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4">
        <v>1</v>
      </c>
      <c r="B2" s="2" t="s">
        <v>6</v>
      </c>
      <c r="C2" s="1" t="s">
        <v>7</v>
      </c>
      <c r="D2" s="1" t="str">
        <f>TEXT("F18066001063","00000")</f>
        <v>F18066001063</v>
      </c>
      <c r="E2" s="1" t="s">
        <v>8</v>
      </c>
      <c r="F2" s="1">
        <v>9348401168</v>
      </c>
      <c r="G2" s="1">
        <v>652</v>
      </c>
    </row>
    <row r="3" spans="1:7" ht="30">
      <c r="A3" s="4">
        <v>2</v>
      </c>
      <c r="B3" s="2" t="s">
        <v>9</v>
      </c>
      <c r="C3" s="1" t="s">
        <v>7</v>
      </c>
      <c r="D3" s="1" t="str">
        <f>TEXT("F18001001068","00000")</f>
        <v>F18001001068</v>
      </c>
      <c r="E3" s="1" t="s">
        <v>10</v>
      </c>
      <c r="F3" s="1">
        <v>8018993028</v>
      </c>
      <c r="G3" s="1">
        <v>651</v>
      </c>
    </row>
    <row r="4" spans="1:7" ht="30">
      <c r="A4" s="4">
        <v>3</v>
      </c>
      <c r="B4" s="2" t="s">
        <v>9</v>
      </c>
      <c r="C4" s="1" t="s">
        <v>7</v>
      </c>
      <c r="D4" s="1" t="str">
        <f>TEXT("F18001001123","00000")</f>
        <v>F18001001123</v>
      </c>
      <c r="E4" s="1" t="s">
        <v>11</v>
      </c>
      <c r="F4" s="1">
        <v>9937898453</v>
      </c>
      <c r="G4" s="1">
        <v>645</v>
      </c>
    </row>
    <row r="5" spans="1:7" ht="30">
      <c r="A5" s="4">
        <v>4</v>
      </c>
      <c r="B5" s="2" t="s">
        <v>9</v>
      </c>
      <c r="C5" s="1" t="s">
        <v>7</v>
      </c>
      <c r="D5" s="1" t="str">
        <f>TEXT("F18001001087","00000")</f>
        <v>F18001001087</v>
      </c>
      <c r="E5" s="1" t="s">
        <v>12</v>
      </c>
      <c r="F5" s="1">
        <v>9439257566</v>
      </c>
      <c r="G5" s="1">
        <v>644</v>
      </c>
    </row>
    <row r="6" spans="1:7" ht="30">
      <c r="A6" s="4">
        <v>5</v>
      </c>
      <c r="B6" s="2" t="s">
        <v>13</v>
      </c>
      <c r="C6" s="1" t="s">
        <v>7</v>
      </c>
      <c r="D6" s="1" t="str">
        <f>TEXT("F18014001006","00000")</f>
        <v>F18014001006</v>
      </c>
      <c r="E6" s="1" t="s">
        <v>14</v>
      </c>
      <c r="F6" s="1">
        <v>9861446581</v>
      </c>
      <c r="G6" s="1">
        <v>642</v>
      </c>
    </row>
    <row r="7" spans="1:7" ht="45">
      <c r="A7" s="4">
        <v>6</v>
      </c>
      <c r="B7" s="2" t="s">
        <v>15</v>
      </c>
      <c r="C7" s="1" t="s">
        <v>7</v>
      </c>
      <c r="D7" s="1" t="str">
        <f>TEXT("F18109001012","00000")</f>
        <v>F18109001012</v>
      </c>
      <c r="E7" s="1" t="s">
        <v>16</v>
      </c>
      <c r="F7" s="1">
        <v>9668615530</v>
      </c>
      <c r="G7" s="1">
        <v>636</v>
      </c>
    </row>
    <row r="8" spans="1:7" ht="30">
      <c r="A8" s="4">
        <v>7</v>
      </c>
      <c r="B8" s="2" t="s">
        <v>17</v>
      </c>
      <c r="C8" s="1" t="s">
        <v>7</v>
      </c>
      <c r="D8" s="1" t="str">
        <f>TEXT("F18154001032","00000")</f>
        <v>F18154001032</v>
      </c>
      <c r="E8" s="1" t="s">
        <v>18</v>
      </c>
      <c r="F8" s="1">
        <v>7894077132</v>
      </c>
      <c r="G8" s="1">
        <v>633</v>
      </c>
    </row>
    <row r="9" spans="1:7" ht="30">
      <c r="A9" s="4">
        <v>8</v>
      </c>
      <c r="B9" s="2" t="s">
        <v>19</v>
      </c>
      <c r="C9" s="1" t="s">
        <v>7</v>
      </c>
      <c r="D9" s="1" t="str">
        <f>TEXT("F18040001058","00000")</f>
        <v>F18040001058</v>
      </c>
      <c r="E9" s="1" t="s">
        <v>20</v>
      </c>
      <c r="F9" s="1">
        <v>7735129544</v>
      </c>
      <c r="G9" s="1">
        <v>629</v>
      </c>
    </row>
    <row r="10" spans="1:7">
      <c r="A10" s="4">
        <v>9</v>
      </c>
      <c r="B10" s="2" t="s">
        <v>21</v>
      </c>
      <c r="C10" s="1" t="s">
        <v>7</v>
      </c>
      <c r="D10" s="1" t="str">
        <f>TEXT("F18113001002","00000")</f>
        <v>F18113001002</v>
      </c>
      <c r="E10" s="1" t="s">
        <v>22</v>
      </c>
      <c r="F10" s="1">
        <v>7981919916</v>
      </c>
      <c r="G10" s="1">
        <v>629</v>
      </c>
    </row>
    <row r="11" spans="1:7" ht="30">
      <c r="A11" s="4">
        <v>10</v>
      </c>
      <c r="B11" s="2" t="s">
        <v>9</v>
      </c>
      <c r="C11" s="1" t="s">
        <v>7</v>
      </c>
      <c r="D11" s="1" t="str">
        <f>TEXT("F18001001091","00000")</f>
        <v>F18001001091</v>
      </c>
      <c r="E11" s="1" t="s">
        <v>23</v>
      </c>
      <c r="F11" s="1">
        <v>9556750424</v>
      </c>
      <c r="G11" s="1">
        <v>628</v>
      </c>
    </row>
    <row r="12" spans="1:7" ht="30">
      <c r="A12" s="4">
        <v>11</v>
      </c>
      <c r="B12" s="2" t="s">
        <v>17</v>
      </c>
      <c r="C12" s="1" t="s">
        <v>7</v>
      </c>
      <c r="D12" s="1" t="str">
        <f>TEXT("F18154001048","00000")</f>
        <v>F18154001048</v>
      </c>
      <c r="E12" s="1" t="s">
        <v>24</v>
      </c>
      <c r="F12" s="1">
        <v>8594812930</v>
      </c>
      <c r="G12" s="1">
        <v>627</v>
      </c>
    </row>
    <row r="13" spans="1:7" ht="30">
      <c r="A13" s="4">
        <v>12</v>
      </c>
      <c r="B13" s="2" t="s">
        <v>25</v>
      </c>
      <c r="C13" s="1" t="s">
        <v>7</v>
      </c>
      <c r="D13" s="1" t="str">
        <f>TEXT("F18078001036","00000")</f>
        <v>F18078001036</v>
      </c>
      <c r="E13" s="1" t="s">
        <v>26</v>
      </c>
      <c r="F13" s="1">
        <v>9178841257</v>
      </c>
      <c r="G13" s="1">
        <v>623</v>
      </c>
    </row>
    <row r="14" spans="1:7" ht="30">
      <c r="A14" s="4">
        <v>13</v>
      </c>
      <c r="B14" s="2" t="s">
        <v>27</v>
      </c>
      <c r="C14" s="1" t="s">
        <v>7</v>
      </c>
      <c r="D14" s="1" t="str">
        <f>TEXT("F18071001098","00000")</f>
        <v>F18071001098</v>
      </c>
      <c r="E14" s="1" t="s">
        <v>28</v>
      </c>
      <c r="F14" s="1">
        <v>8763250556</v>
      </c>
      <c r="G14" s="1">
        <v>622</v>
      </c>
    </row>
    <row r="15" spans="1:7" ht="30">
      <c r="A15" s="4">
        <v>14</v>
      </c>
      <c r="B15" s="2" t="s">
        <v>29</v>
      </c>
      <c r="C15" s="1" t="s">
        <v>7</v>
      </c>
      <c r="D15" s="1" t="str">
        <f>TEXT("F18128001015","00000")</f>
        <v>F18128001015</v>
      </c>
      <c r="E15" s="1" t="s">
        <v>30</v>
      </c>
      <c r="F15" s="1">
        <v>9861138672</v>
      </c>
      <c r="G15" s="1">
        <v>622</v>
      </c>
    </row>
    <row r="16" spans="1:7" ht="30">
      <c r="A16" s="4">
        <v>15</v>
      </c>
      <c r="B16" s="2" t="s">
        <v>31</v>
      </c>
      <c r="C16" s="1" t="s">
        <v>7</v>
      </c>
      <c r="D16" s="1" t="str">
        <f>TEXT("F18012001061","00000")</f>
        <v>F18012001061</v>
      </c>
      <c r="E16" s="1" t="s">
        <v>32</v>
      </c>
      <c r="F16" s="1">
        <v>8249111536</v>
      </c>
      <c r="G16" s="1">
        <v>617</v>
      </c>
    </row>
    <row r="17" spans="1:7" ht="30">
      <c r="A17" s="4">
        <v>16</v>
      </c>
      <c r="B17" s="2" t="s">
        <v>33</v>
      </c>
      <c r="C17" s="1" t="s">
        <v>7</v>
      </c>
      <c r="D17" s="1" t="str">
        <f>TEXT("F18049001036","00000")</f>
        <v>F18049001036</v>
      </c>
      <c r="E17" s="1" t="s">
        <v>34</v>
      </c>
      <c r="F17" s="1">
        <v>7657083995</v>
      </c>
      <c r="G17" s="1">
        <v>616</v>
      </c>
    </row>
    <row r="18" spans="1:7" ht="30">
      <c r="A18" s="4">
        <v>17</v>
      </c>
      <c r="B18" s="2" t="s">
        <v>6</v>
      </c>
      <c r="C18" s="1" t="s">
        <v>7</v>
      </c>
      <c r="D18" s="1" t="str">
        <f>TEXT("F18066001030","00000")</f>
        <v>F18066001030</v>
      </c>
      <c r="E18" s="1" t="s">
        <v>35</v>
      </c>
      <c r="F18" s="1">
        <v>7008029315</v>
      </c>
      <c r="G18" s="1">
        <v>613</v>
      </c>
    </row>
    <row r="19" spans="1:7" ht="30">
      <c r="A19" s="4">
        <v>18</v>
      </c>
      <c r="B19" s="2" t="s">
        <v>13</v>
      </c>
      <c r="C19" s="1" t="s">
        <v>7</v>
      </c>
      <c r="D19" s="1" t="str">
        <f>TEXT("F18014001048","00000")</f>
        <v>F18014001048</v>
      </c>
      <c r="E19" s="1" t="s">
        <v>36</v>
      </c>
      <c r="F19" s="1">
        <v>7381093096</v>
      </c>
      <c r="G19" s="1">
        <v>611</v>
      </c>
    </row>
    <row r="20" spans="1:7" ht="30">
      <c r="A20" s="4">
        <v>19</v>
      </c>
      <c r="B20" s="2" t="s">
        <v>37</v>
      </c>
      <c r="C20" s="1" t="s">
        <v>7</v>
      </c>
      <c r="D20" s="1" t="str">
        <f>TEXT("F18101001010","00000")</f>
        <v>F18101001010</v>
      </c>
      <c r="E20" s="1" t="s">
        <v>38</v>
      </c>
      <c r="F20" s="1">
        <v>9438173074</v>
      </c>
      <c r="G20" s="1">
        <v>611</v>
      </c>
    </row>
    <row r="21" spans="1:7" ht="30">
      <c r="A21" s="4">
        <v>20</v>
      </c>
      <c r="B21" s="2" t="s">
        <v>39</v>
      </c>
      <c r="C21" s="1" t="s">
        <v>7</v>
      </c>
      <c r="D21" s="1" t="str">
        <f>TEXT("F18055001021","00000")</f>
        <v>F18055001021</v>
      </c>
      <c r="E21" s="1" t="s">
        <v>40</v>
      </c>
      <c r="F21" s="1">
        <v>7749921014</v>
      </c>
      <c r="G21" s="1">
        <v>610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D16" sqref="D16"/>
    </sheetView>
  </sheetViews>
  <sheetFormatPr defaultRowHeight="15"/>
  <cols>
    <col min="2" max="2" width="36.5703125" bestFit="1" customWidth="1"/>
    <col min="3" max="3" width="22.5703125" bestFit="1" customWidth="1"/>
    <col min="4" max="4" width="19.7109375" bestFit="1" customWidth="1"/>
    <col min="5" max="5" width="28.5703125" bestFit="1" customWidth="1"/>
    <col min="6" max="6" width="15.140625" bestFit="1" customWidth="1"/>
    <col min="7" max="7" width="5.42578125" bestFit="1" customWidth="1"/>
  </cols>
  <sheetData>
    <row r="1" spans="1:7">
      <c r="A1" s="3" t="s">
        <v>179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3">
        <v>1</v>
      </c>
      <c r="B2" s="2" t="s">
        <v>9</v>
      </c>
      <c r="C2" s="1" t="s">
        <v>172</v>
      </c>
      <c r="D2" s="1" t="str">
        <f>TEXT("F18001024016","00000")</f>
        <v>F18001024016</v>
      </c>
      <c r="E2" s="1" t="s">
        <v>173</v>
      </c>
      <c r="F2" s="1">
        <v>9437268746</v>
      </c>
      <c r="G2" s="1">
        <v>686</v>
      </c>
    </row>
    <row r="3" spans="1:7" ht="30">
      <c r="A3" s="3">
        <v>2</v>
      </c>
      <c r="B3" s="2" t="s">
        <v>9</v>
      </c>
      <c r="C3" s="1" t="s">
        <v>172</v>
      </c>
      <c r="D3" s="1" t="str">
        <f>TEXT("F18001024011","00000")</f>
        <v>F18001024011</v>
      </c>
      <c r="E3" s="1" t="s">
        <v>174</v>
      </c>
      <c r="F3" s="1">
        <v>7978061172</v>
      </c>
      <c r="G3" s="1">
        <v>621</v>
      </c>
    </row>
    <row r="4" spans="1:7" ht="30">
      <c r="A4" s="3">
        <v>3</v>
      </c>
      <c r="B4" s="2" t="s">
        <v>71</v>
      </c>
      <c r="C4" s="1" t="s">
        <v>172</v>
      </c>
      <c r="D4" s="1" t="str">
        <f>TEXT("F18011024026","00000")</f>
        <v>F18011024026</v>
      </c>
      <c r="E4" s="1" t="s">
        <v>175</v>
      </c>
      <c r="F4" s="1">
        <v>9438200247</v>
      </c>
      <c r="G4" s="1">
        <v>577</v>
      </c>
    </row>
    <row r="5" spans="1:7" ht="30">
      <c r="A5" s="3">
        <v>4</v>
      </c>
      <c r="B5" s="2" t="s">
        <v>9</v>
      </c>
      <c r="C5" s="1" t="s">
        <v>172</v>
      </c>
      <c r="D5" s="1" t="str">
        <f>TEXT("F18001024020","00000")</f>
        <v>F18001024020</v>
      </c>
      <c r="E5" s="1" t="s">
        <v>176</v>
      </c>
      <c r="F5" s="1">
        <v>9438591454</v>
      </c>
      <c r="G5" s="1">
        <v>536</v>
      </c>
    </row>
    <row r="6" spans="1:7" ht="30">
      <c r="A6" s="3">
        <v>5</v>
      </c>
      <c r="B6" s="2" t="s">
        <v>177</v>
      </c>
      <c r="C6" s="1" t="s">
        <v>172</v>
      </c>
      <c r="D6" s="1" t="str">
        <f>TEXT("F18005024025","00000")</f>
        <v>F18005024025</v>
      </c>
      <c r="E6" s="1" t="s">
        <v>178</v>
      </c>
      <c r="F6" s="1">
        <v>8763183353</v>
      </c>
      <c r="G6" s="1">
        <v>524</v>
      </c>
    </row>
    <row r="15" spans="1:7">
      <c r="B1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2" sqref="A2:A28"/>
    </sheetView>
  </sheetViews>
  <sheetFormatPr defaultRowHeight="15"/>
  <cols>
    <col min="2" max="2" width="36.5703125" bestFit="1" customWidth="1"/>
    <col min="3" max="3" width="22.42578125" bestFit="1" customWidth="1"/>
    <col min="4" max="4" width="19.7109375" bestFit="1" customWidth="1"/>
    <col min="5" max="5" width="23.85546875" bestFit="1" customWidth="1"/>
    <col min="6" max="6" width="15.140625" bestFit="1" customWidth="1"/>
    <col min="7" max="7" width="5.42578125" bestFit="1" customWidth="1"/>
  </cols>
  <sheetData>
    <row r="1" spans="1:7">
      <c r="A1" s="3" t="s">
        <v>180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4">
        <v>1</v>
      </c>
      <c r="B2" s="2" t="s">
        <v>31</v>
      </c>
      <c r="C2" s="1" t="s">
        <v>41</v>
      </c>
      <c r="D2" s="1" t="str">
        <f>TEXT("F18012004037","00000")</f>
        <v>F18012004037</v>
      </c>
      <c r="E2" s="1" t="s">
        <v>42</v>
      </c>
      <c r="F2" s="1">
        <v>7205853057</v>
      </c>
      <c r="G2" s="1">
        <v>658</v>
      </c>
    </row>
    <row r="3" spans="1:7" ht="30">
      <c r="A3" s="4">
        <v>2</v>
      </c>
      <c r="B3" s="2" t="s">
        <v>31</v>
      </c>
      <c r="C3" s="1" t="s">
        <v>41</v>
      </c>
      <c r="D3" s="1" t="str">
        <f>TEXT("F18012004047","00000")</f>
        <v>F18012004047</v>
      </c>
      <c r="E3" s="1" t="s">
        <v>43</v>
      </c>
      <c r="F3" s="1">
        <v>9337479744</v>
      </c>
      <c r="G3" s="1">
        <v>628</v>
      </c>
    </row>
    <row r="4" spans="1:7" ht="30">
      <c r="A4" s="4">
        <v>3</v>
      </c>
      <c r="B4" s="2" t="s">
        <v>44</v>
      </c>
      <c r="C4" s="1" t="s">
        <v>41</v>
      </c>
      <c r="D4" s="1" t="str">
        <f>TEXT("F18163004024","00000")</f>
        <v>F18163004024</v>
      </c>
      <c r="E4" s="1" t="s">
        <v>45</v>
      </c>
      <c r="F4" s="1">
        <v>9337918371</v>
      </c>
      <c r="G4" s="1">
        <v>610</v>
      </c>
    </row>
    <row r="5" spans="1:7" ht="30">
      <c r="A5" s="4">
        <v>4</v>
      </c>
      <c r="B5" s="2" t="s">
        <v>46</v>
      </c>
      <c r="C5" s="1" t="s">
        <v>41</v>
      </c>
      <c r="D5" s="1" t="str">
        <f>TEXT("F18004004037","00000")</f>
        <v>F18004004037</v>
      </c>
      <c r="E5" s="1" t="s">
        <v>47</v>
      </c>
      <c r="F5" s="1">
        <v>9348410954</v>
      </c>
      <c r="G5" s="1">
        <v>606</v>
      </c>
    </row>
    <row r="6" spans="1:7">
      <c r="A6" s="4">
        <v>5</v>
      </c>
      <c r="B6" s="2" t="s">
        <v>48</v>
      </c>
      <c r="C6" s="1" t="s">
        <v>41</v>
      </c>
      <c r="D6" s="1" t="str">
        <f>TEXT("F18122004030","00000")</f>
        <v>F18122004030</v>
      </c>
      <c r="E6" s="1" t="s">
        <v>49</v>
      </c>
      <c r="F6" s="1">
        <v>9078426959</v>
      </c>
      <c r="G6" s="1">
        <v>585</v>
      </c>
    </row>
    <row r="7" spans="1:7" ht="30">
      <c r="A7" s="4">
        <v>6</v>
      </c>
      <c r="B7" s="2" t="s">
        <v>50</v>
      </c>
      <c r="C7" s="1" t="s">
        <v>41</v>
      </c>
      <c r="D7" s="1" t="str">
        <f>TEXT("F18140004051","00000")</f>
        <v>F18140004051</v>
      </c>
      <c r="E7" s="1" t="s">
        <v>51</v>
      </c>
      <c r="F7" s="1">
        <v>7205609198</v>
      </c>
      <c r="G7" s="1">
        <v>585</v>
      </c>
    </row>
    <row r="8" spans="1:7" ht="30">
      <c r="A8" s="4">
        <v>7</v>
      </c>
      <c r="B8" s="2" t="s">
        <v>44</v>
      </c>
      <c r="C8" s="1" t="s">
        <v>41</v>
      </c>
      <c r="D8" s="1" t="str">
        <f>TEXT("F18163004005","00000")</f>
        <v>F18163004005</v>
      </c>
      <c r="E8" s="1" t="s">
        <v>52</v>
      </c>
      <c r="F8" s="1">
        <v>9078863515</v>
      </c>
      <c r="G8" s="1">
        <v>583</v>
      </c>
    </row>
    <row r="9" spans="1:7" ht="30">
      <c r="A9" s="4">
        <v>8</v>
      </c>
      <c r="B9" s="2" t="s">
        <v>53</v>
      </c>
      <c r="C9" s="1" t="s">
        <v>41</v>
      </c>
      <c r="D9" s="1" t="str">
        <f>TEXT("F18013004077","00000")</f>
        <v>F18013004077</v>
      </c>
      <c r="E9" s="1" t="s">
        <v>54</v>
      </c>
      <c r="F9" s="1">
        <v>8895528450</v>
      </c>
      <c r="G9" s="1">
        <v>573</v>
      </c>
    </row>
    <row r="10" spans="1:7" ht="30">
      <c r="A10" s="4">
        <v>9</v>
      </c>
      <c r="B10" s="2" t="s">
        <v>53</v>
      </c>
      <c r="C10" s="1" t="s">
        <v>41</v>
      </c>
      <c r="D10" s="1" t="str">
        <f>TEXT("F18013004073","00000")</f>
        <v>F18013004073</v>
      </c>
      <c r="E10" s="1" t="s">
        <v>55</v>
      </c>
      <c r="F10" s="1">
        <v>9556182662</v>
      </c>
      <c r="G10" s="1">
        <v>572</v>
      </c>
    </row>
    <row r="11" spans="1:7" ht="30">
      <c r="A11" s="4">
        <v>10</v>
      </c>
      <c r="B11" s="2" t="s">
        <v>44</v>
      </c>
      <c r="C11" s="1" t="s">
        <v>41</v>
      </c>
      <c r="D11" s="1" t="str">
        <f>TEXT("F18163004017","00000")</f>
        <v>F18163004017</v>
      </c>
      <c r="E11" s="1" t="s">
        <v>56</v>
      </c>
      <c r="F11" s="1">
        <v>9348396534</v>
      </c>
      <c r="G11" s="1">
        <v>568</v>
      </c>
    </row>
    <row r="12" spans="1:7" ht="30">
      <c r="A12" s="4">
        <v>11</v>
      </c>
      <c r="B12" s="2" t="s">
        <v>44</v>
      </c>
      <c r="C12" s="1" t="s">
        <v>41</v>
      </c>
      <c r="D12" s="1" t="str">
        <f>TEXT("F18163004034","00000")</f>
        <v>F18163004034</v>
      </c>
      <c r="E12" s="1" t="s">
        <v>57</v>
      </c>
      <c r="F12" s="1">
        <v>7077530386</v>
      </c>
      <c r="G12" s="1">
        <v>567</v>
      </c>
    </row>
    <row r="13" spans="1:7" ht="30">
      <c r="A13" s="4">
        <v>12</v>
      </c>
      <c r="B13" s="2" t="s">
        <v>53</v>
      </c>
      <c r="C13" s="1" t="s">
        <v>41</v>
      </c>
      <c r="D13" s="1" t="str">
        <f>TEXT("F18013004010","00000")</f>
        <v>F18013004010</v>
      </c>
      <c r="E13" s="1" t="s">
        <v>58</v>
      </c>
      <c r="F13" s="1">
        <v>7978247547</v>
      </c>
      <c r="G13" s="1">
        <v>565</v>
      </c>
    </row>
    <row r="14" spans="1:7" ht="30">
      <c r="A14" s="4">
        <v>13</v>
      </c>
      <c r="B14" s="2" t="s">
        <v>31</v>
      </c>
      <c r="C14" s="1" t="s">
        <v>41</v>
      </c>
      <c r="D14" s="1" t="str">
        <f>TEXT("F18012004038","00000")</f>
        <v>F18012004038</v>
      </c>
      <c r="E14" s="1" t="s">
        <v>59</v>
      </c>
      <c r="F14" s="1">
        <v>9437968419</v>
      </c>
      <c r="G14" s="1">
        <v>563</v>
      </c>
    </row>
    <row r="15" spans="1:7" ht="30">
      <c r="A15" s="4">
        <v>14</v>
      </c>
      <c r="B15" s="2" t="s">
        <v>44</v>
      </c>
      <c r="C15" s="1" t="s">
        <v>41</v>
      </c>
      <c r="D15" s="1" t="str">
        <f>TEXT("F18163004006","00000")</f>
        <v>F18163004006</v>
      </c>
      <c r="E15" s="1" t="s">
        <v>60</v>
      </c>
      <c r="F15" s="1">
        <v>9178802487</v>
      </c>
      <c r="G15" s="1">
        <v>562</v>
      </c>
    </row>
    <row r="16" spans="1:7" ht="30">
      <c r="A16" s="4">
        <v>15</v>
      </c>
      <c r="B16" s="2" t="s">
        <v>61</v>
      </c>
      <c r="C16" s="1" t="s">
        <v>41</v>
      </c>
      <c r="D16" s="1" t="str">
        <f>TEXT("L19044004013","00000")</f>
        <v>L19044004013</v>
      </c>
      <c r="E16" s="1" t="s">
        <v>62</v>
      </c>
      <c r="F16" s="1">
        <v>8917246823</v>
      </c>
      <c r="G16" s="1">
        <v>561</v>
      </c>
    </row>
    <row r="17" spans="1:7" ht="30">
      <c r="A17" s="4">
        <v>16</v>
      </c>
      <c r="B17" s="2" t="s">
        <v>53</v>
      </c>
      <c r="C17" s="1" t="s">
        <v>41</v>
      </c>
      <c r="D17" s="1" t="str">
        <f>TEXT("F18013004078","00000")</f>
        <v>F18013004078</v>
      </c>
      <c r="E17" s="1" t="s">
        <v>63</v>
      </c>
      <c r="F17" s="1">
        <v>7008547585</v>
      </c>
      <c r="G17" s="1">
        <v>558</v>
      </c>
    </row>
    <row r="18" spans="1:7" ht="30">
      <c r="A18" s="4">
        <v>17</v>
      </c>
      <c r="B18" s="2" t="s">
        <v>64</v>
      </c>
      <c r="C18" s="1" t="s">
        <v>41</v>
      </c>
      <c r="D18" s="1" t="str">
        <f>TEXT("F18018004096","00000")</f>
        <v>F18018004096</v>
      </c>
      <c r="E18" s="1" t="s">
        <v>65</v>
      </c>
      <c r="F18" s="1">
        <v>8763392262</v>
      </c>
      <c r="G18" s="1">
        <v>558</v>
      </c>
    </row>
    <row r="19" spans="1:7" ht="30">
      <c r="A19" s="4">
        <v>18</v>
      </c>
      <c r="B19" s="2" t="s">
        <v>44</v>
      </c>
      <c r="C19" s="1" t="s">
        <v>41</v>
      </c>
      <c r="D19" s="1" t="str">
        <f>TEXT("F18163004054","00000")</f>
        <v>F18163004054</v>
      </c>
      <c r="E19" s="1" t="s">
        <v>66</v>
      </c>
      <c r="F19" s="1">
        <v>7008353610</v>
      </c>
      <c r="G19" s="1">
        <v>558</v>
      </c>
    </row>
    <row r="20" spans="1:7" ht="30">
      <c r="A20" s="4">
        <v>19</v>
      </c>
      <c r="B20" s="2" t="s">
        <v>53</v>
      </c>
      <c r="C20" s="1" t="s">
        <v>41</v>
      </c>
      <c r="D20" s="1" t="str">
        <f>TEXT("F18013004081","00000")</f>
        <v>F18013004081</v>
      </c>
      <c r="E20" s="1" t="s">
        <v>67</v>
      </c>
      <c r="F20" s="1">
        <v>8249190828</v>
      </c>
      <c r="G20" s="1">
        <v>556</v>
      </c>
    </row>
    <row r="21" spans="1:7" ht="30">
      <c r="A21" s="4">
        <v>20</v>
      </c>
      <c r="B21" s="2" t="s">
        <v>13</v>
      </c>
      <c r="C21" s="1" t="s">
        <v>41</v>
      </c>
      <c r="D21" s="1" t="str">
        <f>TEXT("F18014004055","00000")</f>
        <v>F18014004055</v>
      </c>
      <c r="E21" s="1" t="s">
        <v>68</v>
      </c>
      <c r="F21" s="1">
        <v>9583140109</v>
      </c>
      <c r="G21" s="1">
        <v>552</v>
      </c>
    </row>
    <row r="22" spans="1:7" ht="45">
      <c r="A22" s="4">
        <v>21</v>
      </c>
      <c r="B22" s="2" t="s">
        <v>69</v>
      </c>
      <c r="C22" s="1" t="s">
        <v>41</v>
      </c>
      <c r="D22" s="1" t="str">
        <f>TEXT("L19030004012","00000")</f>
        <v>L19030004012</v>
      </c>
      <c r="E22" s="1" t="s">
        <v>70</v>
      </c>
      <c r="F22" s="1">
        <v>8018896984</v>
      </c>
      <c r="G22" s="1">
        <v>552</v>
      </c>
    </row>
    <row r="23" spans="1:7" ht="30">
      <c r="A23" s="4">
        <v>22</v>
      </c>
      <c r="B23" s="2" t="s">
        <v>71</v>
      </c>
      <c r="C23" s="1" t="s">
        <v>41</v>
      </c>
      <c r="D23" s="1" t="str">
        <f>TEXT("F18011004051","00000")</f>
        <v>F18011004051</v>
      </c>
      <c r="E23" s="1" t="s">
        <v>72</v>
      </c>
      <c r="F23" s="1">
        <v>6370634109</v>
      </c>
      <c r="G23" s="1">
        <v>550</v>
      </c>
    </row>
    <row r="24" spans="1:7" ht="30">
      <c r="A24" s="4">
        <v>23</v>
      </c>
      <c r="B24" s="2" t="s">
        <v>13</v>
      </c>
      <c r="C24" s="1" t="s">
        <v>41</v>
      </c>
      <c r="D24" s="1" t="str">
        <f>TEXT("F18014004017","00000")</f>
        <v>F18014004017</v>
      </c>
      <c r="E24" s="1" t="s">
        <v>73</v>
      </c>
      <c r="F24" s="1">
        <v>7327072462</v>
      </c>
      <c r="G24" s="1">
        <v>550</v>
      </c>
    </row>
    <row r="25" spans="1:7" ht="30">
      <c r="A25" s="4">
        <v>24</v>
      </c>
      <c r="B25" s="2" t="s">
        <v>9</v>
      </c>
      <c r="C25" s="1" t="s">
        <v>41</v>
      </c>
      <c r="D25" s="1" t="str">
        <f>TEXT("L19001004006","00000")</f>
        <v>L19001004006</v>
      </c>
      <c r="E25" s="1" t="s">
        <v>74</v>
      </c>
      <c r="F25" s="1">
        <v>9658100716</v>
      </c>
      <c r="G25" s="1">
        <v>550</v>
      </c>
    </row>
    <row r="26" spans="1:7" ht="30">
      <c r="A26" s="4">
        <v>25</v>
      </c>
      <c r="B26" s="2" t="s">
        <v>53</v>
      </c>
      <c r="C26" s="1" t="s">
        <v>41</v>
      </c>
      <c r="D26" s="1" t="str">
        <f>TEXT("F18013004037","00000")</f>
        <v>F18013004037</v>
      </c>
      <c r="E26" s="1" t="s">
        <v>75</v>
      </c>
      <c r="F26" s="1">
        <v>7751847625</v>
      </c>
      <c r="G26" s="1">
        <v>544</v>
      </c>
    </row>
    <row r="27" spans="1:7" ht="30">
      <c r="A27" s="4">
        <v>26</v>
      </c>
      <c r="B27" s="2" t="s">
        <v>53</v>
      </c>
      <c r="C27" s="1" t="s">
        <v>41</v>
      </c>
      <c r="D27" s="1" t="str">
        <f>TEXT("F18013004069","00000")</f>
        <v>F18013004069</v>
      </c>
      <c r="E27" s="1" t="s">
        <v>76</v>
      </c>
      <c r="F27" s="1">
        <v>7008645740</v>
      </c>
      <c r="G27" s="1">
        <v>544</v>
      </c>
    </row>
    <row r="28" spans="1:7">
      <c r="A28" s="4">
        <v>27</v>
      </c>
      <c r="B28" s="2" t="s">
        <v>77</v>
      </c>
      <c r="C28" s="1" t="s">
        <v>41</v>
      </c>
      <c r="D28" s="1" t="str">
        <f>TEXT("F18116004059","00000")</f>
        <v>F18116004059</v>
      </c>
      <c r="E28" s="1" t="s">
        <v>78</v>
      </c>
      <c r="F28" s="1">
        <v>9040800131</v>
      </c>
      <c r="G28" s="1">
        <v>544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opLeftCell="A19" workbookViewId="0">
      <selection activeCell="B33" sqref="B33"/>
    </sheetView>
  </sheetViews>
  <sheetFormatPr defaultRowHeight="15"/>
  <cols>
    <col min="2" max="2" width="36.5703125" bestFit="1" customWidth="1"/>
    <col min="3" max="3" width="20.28515625" bestFit="1" customWidth="1"/>
    <col min="4" max="4" width="19.7109375" bestFit="1" customWidth="1"/>
    <col min="5" max="5" width="28.140625" bestFit="1" customWidth="1"/>
    <col min="6" max="6" width="15.140625" bestFit="1" customWidth="1"/>
    <col min="7" max="7" width="5.42578125" bestFit="1" customWidth="1"/>
  </cols>
  <sheetData>
    <row r="1" spans="1:7">
      <c r="A1" s="3" t="s">
        <v>179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3">
        <v>1</v>
      </c>
      <c r="B2" s="2" t="s">
        <v>79</v>
      </c>
      <c r="C2" s="1" t="s">
        <v>80</v>
      </c>
      <c r="D2" s="1" t="str">
        <f>TEXT("F18111002024","00000")</f>
        <v>F18111002024</v>
      </c>
      <c r="E2" s="1" t="s">
        <v>81</v>
      </c>
      <c r="F2" s="1">
        <v>9178578546</v>
      </c>
      <c r="G2" s="1">
        <v>636</v>
      </c>
    </row>
    <row r="3" spans="1:7" ht="30">
      <c r="A3" s="3">
        <v>2</v>
      </c>
      <c r="B3" s="2" t="s">
        <v>6</v>
      </c>
      <c r="C3" s="1" t="s">
        <v>80</v>
      </c>
      <c r="D3" s="1" t="str">
        <f>TEXT("F18066002050","00000")</f>
        <v>F18066002050</v>
      </c>
      <c r="E3" s="1" t="s">
        <v>82</v>
      </c>
      <c r="F3" s="1">
        <v>8917505521</v>
      </c>
      <c r="G3" s="1">
        <v>622</v>
      </c>
    </row>
    <row r="4" spans="1:7" ht="30">
      <c r="A4" s="3">
        <v>3</v>
      </c>
      <c r="B4" s="2" t="s">
        <v>6</v>
      </c>
      <c r="C4" s="1" t="s">
        <v>80</v>
      </c>
      <c r="D4" s="1" t="str">
        <f>TEXT("F18066003005","00000")</f>
        <v>F18066003005</v>
      </c>
      <c r="E4" s="1" t="s">
        <v>83</v>
      </c>
      <c r="F4" s="1">
        <v>7978429168</v>
      </c>
      <c r="G4" s="1">
        <v>619</v>
      </c>
    </row>
    <row r="5" spans="1:7" ht="30">
      <c r="A5" s="3">
        <v>4</v>
      </c>
      <c r="B5" s="2" t="s">
        <v>53</v>
      </c>
      <c r="C5" s="1" t="s">
        <v>80</v>
      </c>
      <c r="D5" s="1" t="str">
        <f>TEXT("F18013002041","00000")</f>
        <v>F18013002041</v>
      </c>
      <c r="E5" s="1" t="s">
        <v>84</v>
      </c>
      <c r="F5" s="1">
        <v>8249582327</v>
      </c>
      <c r="G5" s="1">
        <v>618</v>
      </c>
    </row>
    <row r="6" spans="1:7" ht="30">
      <c r="A6" s="3">
        <v>5</v>
      </c>
      <c r="B6" s="2" t="s">
        <v>85</v>
      </c>
      <c r="C6" s="1" t="s">
        <v>80</v>
      </c>
      <c r="D6" s="1" t="str">
        <f>TEXT("F18063002005","00000")</f>
        <v>F18063002005</v>
      </c>
      <c r="E6" s="1" t="s">
        <v>86</v>
      </c>
      <c r="F6" s="1">
        <v>8456912199</v>
      </c>
      <c r="G6" s="1">
        <v>613</v>
      </c>
    </row>
    <row r="7" spans="1:7" ht="30">
      <c r="A7" s="3">
        <v>6</v>
      </c>
      <c r="B7" s="2" t="s">
        <v>25</v>
      </c>
      <c r="C7" s="1" t="s">
        <v>80</v>
      </c>
      <c r="D7" s="1" t="str">
        <f>TEXT("F18078002008","00000")</f>
        <v>F18078002008</v>
      </c>
      <c r="E7" s="1" t="s">
        <v>87</v>
      </c>
      <c r="F7" s="1">
        <v>9337302760</v>
      </c>
      <c r="G7" s="1">
        <v>604</v>
      </c>
    </row>
    <row r="8" spans="1:7" ht="30">
      <c r="A8" s="3">
        <v>7</v>
      </c>
      <c r="B8" s="2" t="s">
        <v>53</v>
      </c>
      <c r="C8" s="1" t="s">
        <v>80</v>
      </c>
      <c r="D8" s="1" t="str">
        <f>TEXT("F18013002014","00000")</f>
        <v>F18013002014</v>
      </c>
      <c r="E8" s="1" t="s">
        <v>88</v>
      </c>
      <c r="F8" s="1">
        <v>9348742087</v>
      </c>
      <c r="G8" s="1">
        <v>600</v>
      </c>
    </row>
    <row r="9" spans="1:7" ht="30">
      <c r="A9" s="3">
        <v>8</v>
      </c>
      <c r="B9" s="2" t="s">
        <v>53</v>
      </c>
      <c r="C9" s="1" t="s">
        <v>80</v>
      </c>
      <c r="D9" s="1" t="str">
        <f>TEXT("F18013002023","00000")</f>
        <v>F18013002023</v>
      </c>
      <c r="E9" s="1" t="s">
        <v>89</v>
      </c>
      <c r="F9" s="1">
        <v>7008247051</v>
      </c>
      <c r="G9" s="1">
        <v>600</v>
      </c>
    </row>
    <row r="10" spans="1:7">
      <c r="A10" s="3">
        <v>9</v>
      </c>
      <c r="B10" s="2" t="s">
        <v>90</v>
      </c>
      <c r="C10" s="1" t="s">
        <v>80</v>
      </c>
      <c r="D10" s="1" t="str">
        <f>TEXT("F18126001017","00000")</f>
        <v>F18126001017</v>
      </c>
      <c r="E10" s="1" t="s">
        <v>91</v>
      </c>
      <c r="F10" s="1">
        <v>9040229976</v>
      </c>
      <c r="G10" s="1">
        <v>599</v>
      </c>
    </row>
    <row r="11" spans="1:7" ht="30">
      <c r="A11" s="3">
        <v>10</v>
      </c>
      <c r="B11" s="2" t="s">
        <v>25</v>
      </c>
      <c r="C11" s="1" t="s">
        <v>80</v>
      </c>
      <c r="D11" s="1" t="str">
        <f>TEXT("F18078002055","00000")</f>
        <v>F18078002055</v>
      </c>
      <c r="E11" s="1" t="s">
        <v>92</v>
      </c>
      <c r="F11" s="1">
        <v>7873546406</v>
      </c>
      <c r="G11" s="1">
        <v>594</v>
      </c>
    </row>
    <row r="12" spans="1:7" ht="30">
      <c r="A12" s="3">
        <v>11</v>
      </c>
      <c r="B12" s="2" t="s">
        <v>53</v>
      </c>
      <c r="C12" s="1" t="s">
        <v>80</v>
      </c>
      <c r="D12" s="1" t="str">
        <f>TEXT("F18013002058","00000")</f>
        <v>F18013002058</v>
      </c>
      <c r="E12" s="1" t="s">
        <v>93</v>
      </c>
      <c r="F12" s="1">
        <v>9438427586</v>
      </c>
      <c r="G12" s="1">
        <v>592</v>
      </c>
    </row>
    <row r="13" spans="1:7" ht="45">
      <c r="A13" s="3">
        <v>12</v>
      </c>
      <c r="B13" s="2" t="s">
        <v>94</v>
      </c>
      <c r="C13" s="1" t="s">
        <v>80</v>
      </c>
      <c r="D13" s="1" t="str">
        <f>TEXT("L19008002006","00000")</f>
        <v>L19008002006</v>
      </c>
      <c r="E13" s="1" t="s">
        <v>95</v>
      </c>
      <c r="F13" s="1">
        <v>7326090153</v>
      </c>
      <c r="G13" s="1">
        <v>592</v>
      </c>
    </row>
    <row r="14" spans="1:7" ht="30">
      <c r="A14" s="3">
        <v>13</v>
      </c>
      <c r="B14" s="2" t="s">
        <v>96</v>
      </c>
      <c r="C14" s="1" t="s">
        <v>80</v>
      </c>
      <c r="D14" s="1" t="str">
        <f>TEXT("F18096002028","00000")</f>
        <v>F18096002028</v>
      </c>
      <c r="E14" s="1" t="s">
        <v>97</v>
      </c>
      <c r="F14" s="1">
        <v>7978105580</v>
      </c>
      <c r="G14" s="1">
        <v>590</v>
      </c>
    </row>
    <row r="15" spans="1:7">
      <c r="A15" s="3">
        <v>14</v>
      </c>
      <c r="B15" s="2" t="s">
        <v>90</v>
      </c>
      <c r="C15" s="1" t="s">
        <v>80</v>
      </c>
      <c r="D15" s="1" t="str">
        <f>TEXT("F18126002050","00000")</f>
        <v>F18126002050</v>
      </c>
      <c r="E15" s="1" t="s">
        <v>98</v>
      </c>
      <c r="F15" s="1">
        <v>8917527754</v>
      </c>
      <c r="G15" s="1">
        <v>590</v>
      </c>
    </row>
    <row r="16" spans="1:7" ht="30">
      <c r="A16" s="3">
        <v>15</v>
      </c>
      <c r="B16" s="2" t="s">
        <v>25</v>
      </c>
      <c r="C16" s="1" t="s">
        <v>80</v>
      </c>
      <c r="D16" s="1" t="str">
        <f>TEXT("F18078002044","00000")</f>
        <v>F18078002044</v>
      </c>
      <c r="E16" s="1" t="s">
        <v>99</v>
      </c>
      <c r="F16" s="1">
        <v>9114175800</v>
      </c>
      <c r="G16" s="1">
        <v>585</v>
      </c>
    </row>
    <row r="17" spans="1:7" ht="30">
      <c r="A17" s="3">
        <v>16</v>
      </c>
      <c r="B17" s="2" t="s">
        <v>53</v>
      </c>
      <c r="C17" s="1" t="s">
        <v>80</v>
      </c>
      <c r="D17" s="1" t="str">
        <f>TEXT("F18013002026","00000")</f>
        <v>F18013002026</v>
      </c>
      <c r="E17" s="1" t="s">
        <v>100</v>
      </c>
      <c r="F17" s="1">
        <v>8280311783</v>
      </c>
      <c r="G17" s="1">
        <v>584</v>
      </c>
    </row>
    <row r="18" spans="1:7" ht="30">
      <c r="A18" s="3">
        <v>17</v>
      </c>
      <c r="B18" s="2" t="s">
        <v>101</v>
      </c>
      <c r="C18" s="1" t="s">
        <v>80</v>
      </c>
      <c r="D18" s="1" t="str">
        <f>TEXT("F18098002094","00000")</f>
        <v>F18098002094</v>
      </c>
      <c r="E18" s="1" t="s">
        <v>102</v>
      </c>
      <c r="F18" s="1">
        <v>8249597003</v>
      </c>
      <c r="G18" s="1">
        <v>584</v>
      </c>
    </row>
    <row r="19" spans="1:7" ht="30">
      <c r="A19" s="3">
        <v>18</v>
      </c>
      <c r="B19" s="2" t="s">
        <v>103</v>
      </c>
      <c r="C19" s="1" t="s">
        <v>80</v>
      </c>
      <c r="D19" s="1" t="str">
        <f>TEXT("F18057002102","00000")</f>
        <v>F18057002102</v>
      </c>
      <c r="E19" s="1" t="s">
        <v>104</v>
      </c>
      <c r="F19" s="1">
        <v>7894445503</v>
      </c>
      <c r="G19" s="1">
        <v>583</v>
      </c>
    </row>
    <row r="20" spans="1:7" ht="30">
      <c r="A20" s="3">
        <v>19</v>
      </c>
      <c r="B20" s="2" t="s">
        <v>64</v>
      </c>
      <c r="C20" s="1" t="s">
        <v>80</v>
      </c>
      <c r="D20" s="1" t="str">
        <f>TEXT("F18018002073","00000")</f>
        <v>F18018002073</v>
      </c>
      <c r="E20" s="1" t="s">
        <v>105</v>
      </c>
      <c r="F20" s="1">
        <v>7064063902</v>
      </c>
      <c r="G20" s="1">
        <v>581</v>
      </c>
    </row>
    <row r="21" spans="1:7">
      <c r="A21" s="3">
        <v>20</v>
      </c>
      <c r="B21" s="2" t="s">
        <v>106</v>
      </c>
      <c r="C21" s="1" t="s">
        <v>80</v>
      </c>
      <c r="D21" s="1" t="str">
        <f>TEXT("F18021002026","00000")</f>
        <v>F18021002026</v>
      </c>
      <c r="E21" s="1" t="s">
        <v>107</v>
      </c>
      <c r="F21" s="1">
        <v>9938986474</v>
      </c>
      <c r="G21" s="1">
        <v>577</v>
      </c>
    </row>
    <row r="22" spans="1:7" ht="30">
      <c r="A22" s="3">
        <v>21</v>
      </c>
      <c r="B22" s="2" t="s">
        <v>108</v>
      </c>
      <c r="C22" s="1" t="s">
        <v>80</v>
      </c>
      <c r="D22" s="1" t="str">
        <f>TEXT("F18077002095","00000")</f>
        <v>F18077002095</v>
      </c>
      <c r="E22" s="1" t="s">
        <v>109</v>
      </c>
      <c r="F22" s="1">
        <v>9114301973</v>
      </c>
      <c r="G22" s="1">
        <v>576</v>
      </c>
    </row>
    <row r="23" spans="1:7">
      <c r="A23" s="3">
        <v>22</v>
      </c>
      <c r="B23" s="2" t="s">
        <v>110</v>
      </c>
      <c r="C23" s="1" t="s">
        <v>80</v>
      </c>
      <c r="D23" s="1" t="str">
        <f>TEXT("F18100002020","00000")</f>
        <v>F18100002020</v>
      </c>
      <c r="E23" s="1" t="s">
        <v>111</v>
      </c>
      <c r="F23" s="1">
        <v>7903539156</v>
      </c>
      <c r="G23" s="1">
        <v>575</v>
      </c>
    </row>
    <row r="24" spans="1:7">
      <c r="A24" s="3">
        <v>23</v>
      </c>
      <c r="B24" s="2" t="s">
        <v>106</v>
      </c>
      <c r="C24" s="1" t="s">
        <v>80</v>
      </c>
      <c r="D24" s="1" t="str">
        <f>TEXT("F18021002025","00000")</f>
        <v>F18021002025</v>
      </c>
      <c r="E24" s="1" t="s">
        <v>112</v>
      </c>
      <c r="F24" s="1">
        <v>9938419412</v>
      </c>
      <c r="G24" s="1">
        <v>572</v>
      </c>
    </row>
    <row r="25" spans="1:7">
      <c r="A25" s="3">
        <v>24</v>
      </c>
      <c r="B25" s="2" t="s">
        <v>113</v>
      </c>
      <c r="C25" s="1" t="s">
        <v>80</v>
      </c>
      <c r="D25" s="1" t="str">
        <f>TEXT("F18045002012","00000")</f>
        <v>F18045002012</v>
      </c>
      <c r="E25" s="1" t="s">
        <v>114</v>
      </c>
      <c r="F25" s="1">
        <v>7682076329</v>
      </c>
      <c r="G25" s="1">
        <v>570</v>
      </c>
    </row>
    <row r="26" spans="1:7" ht="30">
      <c r="A26" s="3">
        <v>25</v>
      </c>
      <c r="B26" s="2" t="s">
        <v>53</v>
      </c>
      <c r="C26" s="1" t="s">
        <v>80</v>
      </c>
      <c r="D26" s="1" t="str">
        <f>TEXT("F18013002029","00000")</f>
        <v>F18013002029</v>
      </c>
      <c r="E26" s="1" t="s">
        <v>115</v>
      </c>
      <c r="F26" s="1">
        <v>7657049818</v>
      </c>
      <c r="G26" s="1">
        <v>569</v>
      </c>
    </row>
    <row r="27" spans="1:7" ht="30">
      <c r="A27" s="3">
        <v>26</v>
      </c>
      <c r="B27" s="2" t="s">
        <v>53</v>
      </c>
      <c r="C27" s="1" t="s">
        <v>80</v>
      </c>
      <c r="D27" s="1" t="str">
        <f>TEXT("F18013003053","00000")</f>
        <v>F18013003053</v>
      </c>
      <c r="E27" s="1" t="s">
        <v>116</v>
      </c>
      <c r="F27" s="1">
        <v>7008817463</v>
      </c>
      <c r="G27" s="1">
        <v>569</v>
      </c>
    </row>
    <row r="28" spans="1:7" ht="30">
      <c r="A28" s="3">
        <v>27</v>
      </c>
      <c r="B28" s="2" t="s">
        <v>117</v>
      </c>
      <c r="C28" s="1" t="s">
        <v>80</v>
      </c>
      <c r="D28" s="1" t="str">
        <f>TEXT("F18091002033","00000")</f>
        <v>F18091002033</v>
      </c>
      <c r="E28" s="1" t="s">
        <v>118</v>
      </c>
      <c r="F28" s="1">
        <v>8456092414</v>
      </c>
      <c r="G28" s="1">
        <v>569</v>
      </c>
    </row>
    <row r="29" spans="1:7" ht="30">
      <c r="A29" s="3">
        <v>28</v>
      </c>
      <c r="B29" s="2" t="s">
        <v>119</v>
      </c>
      <c r="C29" s="1" t="s">
        <v>80</v>
      </c>
      <c r="D29" s="1" t="str">
        <f>TEXT("F18093002107","00000")</f>
        <v>F18093002107</v>
      </c>
      <c r="E29" s="1" t="s">
        <v>120</v>
      </c>
      <c r="F29" s="1">
        <v>7809967255</v>
      </c>
      <c r="G29" s="1">
        <v>569</v>
      </c>
    </row>
    <row r="30" spans="1:7" ht="30">
      <c r="A30" s="3">
        <v>29</v>
      </c>
      <c r="B30" s="2" t="s">
        <v>121</v>
      </c>
      <c r="C30" s="1" t="s">
        <v>80</v>
      </c>
      <c r="D30" s="1" t="str">
        <f>TEXT("F18155002056","00000")</f>
        <v>F18155002056</v>
      </c>
      <c r="E30" s="1" t="s">
        <v>122</v>
      </c>
      <c r="F30" s="1">
        <v>7894185115</v>
      </c>
      <c r="G30" s="1">
        <v>569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A6"/>
    </sheetView>
  </sheetViews>
  <sheetFormatPr defaultRowHeight="15"/>
  <cols>
    <col min="2" max="2" width="36.5703125" bestFit="1" customWidth="1"/>
    <col min="3" max="3" width="20.42578125" bestFit="1" customWidth="1"/>
    <col min="4" max="4" width="19.7109375" bestFit="1" customWidth="1"/>
    <col min="5" max="5" width="23" bestFit="1" customWidth="1"/>
    <col min="6" max="6" width="15.140625" bestFit="1" customWidth="1"/>
    <col min="7" max="7" width="5.42578125" bestFit="1" customWidth="1"/>
  </cols>
  <sheetData>
    <row r="1" spans="1:7">
      <c r="A1" s="4" t="s">
        <v>182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4">
        <v>1</v>
      </c>
      <c r="B2" s="2" t="s">
        <v>31</v>
      </c>
      <c r="C2" s="1" t="s">
        <v>123</v>
      </c>
      <c r="D2" s="1" t="str">
        <f>TEXT("L19012008002","00000")</f>
        <v>L19012008002</v>
      </c>
      <c r="E2" s="1" t="s">
        <v>124</v>
      </c>
      <c r="F2" s="1">
        <v>9861347720</v>
      </c>
      <c r="G2" s="1">
        <v>674</v>
      </c>
    </row>
    <row r="3" spans="1:7">
      <c r="A3" s="4">
        <v>2</v>
      </c>
      <c r="B3" s="2" t="s">
        <v>125</v>
      </c>
      <c r="C3" s="1" t="s">
        <v>123</v>
      </c>
      <c r="D3" s="1" t="str">
        <f>TEXT("L19158008004","00000")</f>
        <v>L19158008004</v>
      </c>
      <c r="E3" s="1" t="s">
        <v>126</v>
      </c>
      <c r="F3" s="1">
        <v>9178510734</v>
      </c>
      <c r="G3" s="1">
        <v>596</v>
      </c>
    </row>
    <row r="4" spans="1:7">
      <c r="A4" s="4">
        <v>3</v>
      </c>
      <c r="B4" s="2" t="s">
        <v>125</v>
      </c>
      <c r="C4" s="1" t="s">
        <v>123</v>
      </c>
      <c r="D4" s="1" t="str">
        <f>TEXT("F18158008047","00000")</f>
        <v>F18158008047</v>
      </c>
      <c r="E4" s="1" t="s">
        <v>127</v>
      </c>
      <c r="F4" s="1">
        <v>9937437415</v>
      </c>
      <c r="G4" s="1">
        <v>594</v>
      </c>
    </row>
    <row r="5" spans="1:7" ht="30">
      <c r="A5" s="4">
        <v>4</v>
      </c>
      <c r="B5" s="2" t="s">
        <v>53</v>
      </c>
      <c r="C5" s="1" t="s">
        <v>123</v>
      </c>
      <c r="D5" s="1" t="str">
        <f>TEXT("F18013008025","00000")</f>
        <v>F18013008025</v>
      </c>
      <c r="E5" s="1" t="s">
        <v>128</v>
      </c>
      <c r="F5" s="1">
        <v>7789010855</v>
      </c>
      <c r="G5" s="1">
        <v>592</v>
      </c>
    </row>
    <row r="6" spans="1:7" ht="30">
      <c r="A6" s="4">
        <v>5</v>
      </c>
      <c r="B6" s="2" t="s">
        <v>53</v>
      </c>
      <c r="C6" s="1" t="s">
        <v>123</v>
      </c>
      <c r="D6" s="1" t="str">
        <f>TEXT("F18013008037","00000")</f>
        <v>F18013008037</v>
      </c>
      <c r="E6" s="1" t="s">
        <v>129</v>
      </c>
      <c r="F6" s="1">
        <v>7488388594</v>
      </c>
      <c r="G6" s="1">
        <v>592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B7" sqref="B7"/>
    </sheetView>
  </sheetViews>
  <sheetFormatPr defaultRowHeight="15"/>
  <cols>
    <col min="2" max="2" width="36.5703125" bestFit="1" customWidth="1"/>
    <col min="3" max="3" width="23" bestFit="1" customWidth="1"/>
    <col min="4" max="4" width="19.7109375" bestFit="1" customWidth="1"/>
    <col min="5" max="5" width="19.85546875" bestFit="1" customWidth="1"/>
    <col min="6" max="6" width="15.140625" bestFit="1" customWidth="1"/>
    <col min="7" max="7" width="5.42578125" bestFit="1" customWidth="1"/>
  </cols>
  <sheetData>
    <row r="1" spans="1:7">
      <c r="A1" t="s">
        <v>179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>
        <v>1</v>
      </c>
      <c r="B2" s="1" t="s">
        <v>64</v>
      </c>
      <c r="C2" s="1" t="s">
        <v>130</v>
      </c>
      <c r="D2" s="1" t="str">
        <f>TEXT("F18018005034","00000")</f>
        <v>F18018005034</v>
      </c>
      <c r="E2" s="1" t="s">
        <v>131</v>
      </c>
      <c r="F2" s="1">
        <v>7381763386</v>
      </c>
      <c r="G2" s="1">
        <v>515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topLeftCell="A7" workbookViewId="0">
      <selection activeCell="L4" sqref="L4"/>
    </sheetView>
  </sheetViews>
  <sheetFormatPr defaultRowHeight="15"/>
  <cols>
    <col min="2" max="2" width="36.5703125" bestFit="1" customWidth="1"/>
    <col min="3" max="3" width="35.85546875" bestFit="1" customWidth="1"/>
    <col min="4" max="4" width="19.7109375" bestFit="1" customWidth="1"/>
    <col min="5" max="5" width="19.85546875" bestFit="1" customWidth="1"/>
    <col min="6" max="6" width="15.140625" bestFit="1" customWidth="1"/>
    <col min="7" max="7" width="5.42578125" bestFit="1" customWidth="1"/>
  </cols>
  <sheetData>
    <row r="1" spans="1:7">
      <c r="A1" t="s">
        <v>180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4">
        <v>1</v>
      </c>
      <c r="B2" s="2" t="s">
        <v>71</v>
      </c>
      <c r="C2" s="1" t="s">
        <v>132</v>
      </c>
      <c r="D2" s="1" t="str">
        <f>TEXT("L19011003003","00000")</f>
        <v>L19011003003</v>
      </c>
      <c r="E2" s="1" t="s">
        <v>133</v>
      </c>
      <c r="F2" s="1">
        <v>8651397440</v>
      </c>
      <c r="G2" s="1">
        <v>642</v>
      </c>
    </row>
    <row r="3" spans="1:7" ht="30">
      <c r="A3" s="4">
        <v>2</v>
      </c>
      <c r="B3" s="2" t="s">
        <v>53</v>
      </c>
      <c r="C3" s="1" t="s">
        <v>132</v>
      </c>
      <c r="D3" s="1" t="str">
        <f>TEXT("F18013003048","00000")</f>
        <v>F18013003048</v>
      </c>
      <c r="E3" s="1" t="s">
        <v>134</v>
      </c>
      <c r="F3" s="1">
        <v>7894400437</v>
      </c>
      <c r="G3" s="1">
        <v>619</v>
      </c>
    </row>
    <row r="4" spans="1:7" ht="30">
      <c r="A4" s="4">
        <v>3</v>
      </c>
      <c r="B4" s="2" t="s">
        <v>53</v>
      </c>
      <c r="C4" s="1" t="s">
        <v>132</v>
      </c>
      <c r="D4" s="1" t="str">
        <f>TEXT("F18013003043","00000")</f>
        <v>F18013003043</v>
      </c>
      <c r="E4" s="1" t="s">
        <v>135</v>
      </c>
      <c r="F4" s="1">
        <v>9937635400</v>
      </c>
      <c r="G4" s="1">
        <v>616</v>
      </c>
    </row>
    <row r="5" spans="1:7" ht="30">
      <c r="A5" s="4">
        <v>4</v>
      </c>
      <c r="B5" s="2" t="s">
        <v>136</v>
      </c>
      <c r="C5" s="1" t="s">
        <v>132</v>
      </c>
      <c r="D5" s="1" t="str">
        <f>TEXT("F18062003014","00000")</f>
        <v>F18062003014</v>
      </c>
      <c r="E5" s="1" t="s">
        <v>137</v>
      </c>
      <c r="F5" s="1">
        <v>7735253600</v>
      </c>
      <c r="G5" s="1">
        <v>607</v>
      </c>
    </row>
    <row r="6" spans="1:7" ht="30">
      <c r="A6" s="4">
        <v>5</v>
      </c>
      <c r="B6" s="2" t="s">
        <v>9</v>
      </c>
      <c r="C6" s="1" t="s">
        <v>132</v>
      </c>
      <c r="D6" s="1" t="str">
        <f>TEXT("F18001003036","00000")</f>
        <v>F18001003036</v>
      </c>
      <c r="E6" s="1" t="s">
        <v>138</v>
      </c>
      <c r="F6" s="1">
        <v>9124004050</v>
      </c>
      <c r="G6" s="1">
        <v>606</v>
      </c>
    </row>
    <row r="7" spans="1:7" ht="30">
      <c r="A7" s="4">
        <v>6</v>
      </c>
      <c r="B7" s="2" t="s">
        <v>13</v>
      </c>
      <c r="C7" s="1" t="s">
        <v>132</v>
      </c>
      <c r="D7" s="1" t="str">
        <f>TEXT("L19014003002","00000")</f>
        <v>L19014003002</v>
      </c>
      <c r="E7" s="1" t="s">
        <v>139</v>
      </c>
      <c r="F7" s="1">
        <v>9438732593</v>
      </c>
      <c r="G7" s="1">
        <v>596</v>
      </c>
    </row>
    <row r="8" spans="1:7" ht="30">
      <c r="A8" s="4">
        <v>7</v>
      </c>
      <c r="B8" s="2" t="s">
        <v>27</v>
      </c>
      <c r="C8" s="1" t="s">
        <v>132</v>
      </c>
      <c r="D8" s="1" t="str">
        <f>TEXT("F18071003045","00000")</f>
        <v>F18071003045</v>
      </c>
      <c r="E8" s="1" t="s">
        <v>140</v>
      </c>
      <c r="F8" s="1">
        <v>7656865543</v>
      </c>
      <c r="G8" s="1">
        <v>594</v>
      </c>
    </row>
    <row r="9" spans="1:7" ht="30">
      <c r="A9" s="4">
        <v>8</v>
      </c>
      <c r="B9" s="2" t="s">
        <v>136</v>
      </c>
      <c r="C9" s="1" t="s">
        <v>132</v>
      </c>
      <c r="D9" s="1" t="str">
        <f>TEXT("F18062003013","00000")</f>
        <v>F18062003013</v>
      </c>
      <c r="E9" s="1" t="s">
        <v>141</v>
      </c>
      <c r="F9" s="1">
        <v>6370211688</v>
      </c>
      <c r="G9" s="1">
        <v>590</v>
      </c>
    </row>
    <row r="10" spans="1:7">
      <c r="A10" s="4">
        <v>9</v>
      </c>
      <c r="B10" s="2" t="s">
        <v>142</v>
      </c>
      <c r="C10" s="1" t="s">
        <v>132</v>
      </c>
      <c r="D10" s="1" t="str">
        <f>TEXT("F18019003008","00000")</f>
        <v>F18019003008</v>
      </c>
      <c r="E10" s="1" t="s">
        <v>143</v>
      </c>
      <c r="F10" s="1">
        <v>9437092455</v>
      </c>
      <c r="G10" s="1">
        <v>589</v>
      </c>
    </row>
    <row r="11" spans="1:7" ht="30">
      <c r="A11" s="4">
        <v>10</v>
      </c>
      <c r="B11" s="2" t="s">
        <v>31</v>
      </c>
      <c r="C11" s="1" t="s">
        <v>132</v>
      </c>
      <c r="D11" s="1" t="str">
        <f>TEXT("F18012003026","00000")</f>
        <v>F18012003026</v>
      </c>
      <c r="E11" s="1" t="s">
        <v>144</v>
      </c>
      <c r="F11" s="1">
        <v>8480320373</v>
      </c>
      <c r="G11" s="1">
        <v>583</v>
      </c>
    </row>
    <row r="12" spans="1:7" ht="30">
      <c r="A12" s="4">
        <v>11</v>
      </c>
      <c r="B12" s="2" t="s">
        <v>145</v>
      </c>
      <c r="C12" s="1" t="s">
        <v>132</v>
      </c>
      <c r="D12" s="1" t="str">
        <f>TEXT("F18037003031","00000")</f>
        <v>F18037003031</v>
      </c>
      <c r="E12" s="1" t="s">
        <v>146</v>
      </c>
      <c r="F12" s="1">
        <v>8118010108</v>
      </c>
      <c r="G12" s="1">
        <v>583</v>
      </c>
    </row>
    <row r="13" spans="1:7" ht="30">
      <c r="A13" s="4">
        <v>12</v>
      </c>
      <c r="B13" s="2" t="s">
        <v>27</v>
      </c>
      <c r="C13" s="1" t="s">
        <v>132</v>
      </c>
      <c r="D13" s="1" t="str">
        <f>TEXT("F18071003029","00000")</f>
        <v>F18071003029</v>
      </c>
      <c r="E13" s="1" t="s">
        <v>147</v>
      </c>
      <c r="F13" s="1">
        <v>8895499289</v>
      </c>
      <c r="G13" s="1">
        <v>583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C10" sqref="C10"/>
    </sheetView>
  </sheetViews>
  <sheetFormatPr defaultRowHeight="15"/>
  <cols>
    <col min="2" max="3" width="36.5703125" bestFit="1" customWidth="1"/>
    <col min="4" max="4" width="19.7109375" bestFit="1" customWidth="1"/>
    <col min="5" max="5" width="19.85546875" bestFit="1" customWidth="1"/>
    <col min="6" max="6" width="15.140625" bestFit="1" customWidth="1"/>
    <col min="7" max="7" width="5.42578125" bestFit="1" customWidth="1"/>
  </cols>
  <sheetData>
    <row r="1" spans="1:7">
      <c r="A1" s="4" t="s">
        <v>179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4">
        <v>1</v>
      </c>
      <c r="B2" s="2" t="s">
        <v>145</v>
      </c>
      <c r="C2" s="1" t="s">
        <v>148</v>
      </c>
      <c r="D2" s="1" t="str">
        <f>TEXT("L19037006002","00000")</f>
        <v>L19037006002</v>
      </c>
      <c r="E2" s="1" t="s">
        <v>149</v>
      </c>
      <c r="F2" s="1">
        <v>7008372379</v>
      </c>
      <c r="G2" s="1">
        <v>535</v>
      </c>
    </row>
    <row r="3" spans="1:7" ht="30">
      <c r="A3" s="4">
        <v>2</v>
      </c>
      <c r="B3" s="2" t="s">
        <v>9</v>
      </c>
      <c r="C3" s="1" t="s">
        <v>148</v>
      </c>
      <c r="D3" s="1" t="str">
        <f>TEXT("F18001006019","00000")</f>
        <v>F18001006019</v>
      </c>
      <c r="E3" s="1" t="s">
        <v>150</v>
      </c>
      <c r="F3" s="1">
        <v>9556584336</v>
      </c>
      <c r="G3" s="1">
        <v>527</v>
      </c>
    </row>
    <row r="4" spans="1:7" ht="30">
      <c r="A4" s="4">
        <v>3</v>
      </c>
      <c r="B4" s="2" t="s">
        <v>9</v>
      </c>
      <c r="C4" s="1" t="s">
        <v>148</v>
      </c>
      <c r="D4" s="1" t="str">
        <f>TEXT("F18001006039","00000")</f>
        <v>F18001006039</v>
      </c>
      <c r="E4" s="1" t="s">
        <v>151</v>
      </c>
      <c r="F4" s="1">
        <v>9937602165</v>
      </c>
      <c r="G4" s="1">
        <v>481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E15" sqref="E15"/>
    </sheetView>
  </sheetViews>
  <sheetFormatPr defaultRowHeight="15"/>
  <cols>
    <col min="2" max="2" width="36.5703125" bestFit="1" customWidth="1"/>
    <col min="3" max="3" width="30.5703125" bestFit="1" customWidth="1"/>
    <col min="4" max="4" width="19.7109375" bestFit="1" customWidth="1"/>
    <col min="5" max="5" width="28.7109375" bestFit="1" customWidth="1"/>
    <col min="6" max="6" width="15.140625" bestFit="1" customWidth="1"/>
    <col min="7" max="7" width="5.42578125" bestFit="1" customWidth="1"/>
  </cols>
  <sheetData>
    <row r="1" spans="1:7">
      <c r="A1" s="4" t="s">
        <v>181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4">
        <v>1</v>
      </c>
      <c r="B2" s="2" t="s">
        <v>142</v>
      </c>
      <c r="C2" s="1" t="s">
        <v>152</v>
      </c>
      <c r="D2" s="1" t="str">
        <f>TEXT("F18019007049","00000")</f>
        <v>F18019007049</v>
      </c>
      <c r="E2" s="1" t="s">
        <v>153</v>
      </c>
      <c r="F2" s="1">
        <v>7898775255</v>
      </c>
      <c r="G2" s="1">
        <v>672</v>
      </c>
    </row>
    <row r="3" spans="1:7" ht="30">
      <c r="A3" s="4">
        <v>2</v>
      </c>
      <c r="B3" s="2" t="s">
        <v>154</v>
      </c>
      <c r="C3" s="1" t="s">
        <v>152</v>
      </c>
      <c r="D3" s="1" t="str">
        <f>TEXT("L19035007001","00000")</f>
        <v>L19035007001</v>
      </c>
      <c r="E3" s="1" t="s">
        <v>155</v>
      </c>
      <c r="F3" s="1">
        <v>9438167345</v>
      </c>
      <c r="G3" s="1">
        <v>666</v>
      </c>
    </row>
    <row r="4" spans="1:7" ht="30">
      <c r="A4" s="4">
        <v>3</v>
      </c>
      <c r="B4" s="2" t="s">
        <v>9</v>
      </c>
      <c r="C4" s="1" t="s">
        <v>152</v>
      </c>
      <c r="D4" s="1" t="str">
        <f>TEXT("F18001007025","00000")</f>
        <v>F18001007025</v>
      </c>
      <c r="E4" s="1" t="s">
        <v>156</v>
      </c>
      <c r="F4" s="1">
        <v>8249354323</v>
      </c>
      <c r="G4" s="1">
        <v>661</v>
      </c>
    </row>
    <row r="5" spans="1:7" ht="30">
      <c r="A5" s="4">
        <v>4</v>
      </c>
      <c r="B5" s="2" t="s">
        <v>9</v>
      </c>
      <c r="C5" s="1" t="s">
        <v>152</v>
      </c>
      <c r="D5" s="1" t="str">
        <f>TEXT("F18001003040","00000")</f>
        <v>F18001003040</v>
      </c>
      <c r="E5" s="1" t="s">
        <v>157</v>
      </c>
      <c r="F5" s="1">
        <v>9439162910</v>
      </c>
      <c r="G5" s="1">
        <v>639</v>
      </c>
    </row>
    <row r="6" spans="1:7">
      <c r="A6" s="4">
        <v>5</v>
      </c>
      <c r="B6" s="2" t="s">
        <v>142</v>
      </c>
      <c r="C6" s="1" t="s">
        <v>152</v>
      </c>
      <c r="D6" s="1" t="str">
        <f>TEXT("F18019007022","00000")</f>
        <v>F18019007022</v>
      </c>
      <c r="E6" s="1" t="s">
        <v>158</v>
      </c>
      <c r="F6" s="1">
        <v>8974453816</v>
      </c>
      <c r="G6" s="1">
        <v>639</v>
      </c>
    </row>
    <row r="7" spans="1:7">
      <c r="A7" s="4">
        <v>6</v>
      </c>
      <c r="B7" s="2" t="s">
        <v>106</v>
      </c>
      <c r="C7" s="1" t="s">
        <v>152</v>
      </c>
      <c r="D7" s="1" t="str">
        <f>TEXT("F18021007011","00000")</f>
        <v>F18021007011</v>
      </c>
      <c r="E7" s="1" t="s">
        <v>159</v>
      </c>
      <c r="F7" s="1">
        <v>8455888031</v>
      </c>
      <c r="G7" s="1">
        <v>637</v>
      </c>
    </row>
    <row r="8" spans="1:7" ht="30">
      <c r="A8" s="4">
        <v>7</v>
      </c>
      <c r="B8" s="2" t="s">
        <v>9</v>
      </c>
      <c r="C8" s="1" t="s">
        <v>152</v>
      </c>
      <c r="D8" s="1" t="str">
        <f>TEXT("F18001007001","00000")</f>
        <v>F18001007001</v>
      </c>
      <c r="E8" s="1" t="s">
        <v>160</v>
      </c>
      <c r="F8" s="1">
        <v>9692770213</v>
      </c>
      <c r="G8" s="1">
        <v>633</v>
      </c>
    </row>
    <row r="9" spans="1:7" ht="30">
      <c r="A9" s="4">
        <v>8</v>
      </c>
      <c r="B9" s="2" t="s">
        <v>9</v>
      </c>
      <c r="C9" s="1" t="s">
        <v>152</v>
      </c>
      <c r="D9" s="1" t="str">
        <f>TEXT("F18001007022","00000")</f>
        <v>F18001007022</v>
      </c>
      <c r="E9" s="1" t="s">
        <v>161</v>
      </c>
      <c r="F9" s="1">
        <v>9692770213</v>
      </c>
      <c r="G9" s="1">
        <v>631</v>
      </c>
    </row>
    <row r="10" spans="1:7" ht="30">
      <c r="A10" s="4">
        <v>9</v>
      </c>
      <c r="B10" s="2" t="s">
        <v>162</v>
      </c>
      <c r="C10" s="1" t="s">
        <v>152</v>
      </c>
      <c r="D10" s="1" t="str">
        <f>TEXT("F18032007023","00000")</f>
        <v>F18032007023</v>
      </c>
      <c r="E10" s="1" t="s">
        <v>163</v>
      </c>
      <c r="F10" s="1">
        <v>9439374238</v>
      </c>
      <c r="G10" s="1">
        <v>618</v>
      </c>
    </row>
    <row r="11" spans="1:7" ht="30">
      <c r="A11" s="4">
        <v>10</v>
      </c>
      <c r="B11" s="2" t="s">
        <v>19</v>
      </c>
      <c r="C11" s="1" t="s">
        <v>152</v>
      </c>
      <c r="D11" s="1" t="str">
        <f>TEXT("F18040007011","00000")</f>
        <v>F18040007011</v>
      </c>
      <c r="E11" s="1" t="s">
        <v>164</v>
      </c>
      <c r="F11" s="1">
        <v>8328930268</v>
      </c>
      <c r="G11" s="1">
        <v>617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B15" sqref="B15"/>
    </sheetView>
  </sheetViews>
  <sheetFormatPr defaultRowHeight="15"/>
  <cols>
    <col min="2" max="2" width="36.5703125" bestFit="1" customWidth="1"/>
    <col min="3" max="3" width="24" bestFit="1" customWidth="1"/>
    <col min="4" max="4" width="19.7109375" bestFit="1" customWidth="1"/>
    <col min="5" max="5" width="22.140625" bestFit="1" customWidth="1"/>
    <col min="6" max="6" width="15.140625" bestFit="1" customWidth="1"/>
    <col min="7" max="7" width="5.42578125" bestFit="1" customWidth="1"/>
  </cols>
  <sheetData>
    <row r="1" spans="1:7">
      <c r="A1" s="4" t="s">
        <v>183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30">
      <c r="A2" s="4">
        <v>1</v>
      </c>
      <c r="B2" s="2" t="s">
        <v>53</v>
      </c>
      <c r="C2" s="1" t="s">
        <v>165</v>
      </c>
      <c r="D2" s="1" t="str">
        <f>TEXT("F18013021026","00000")</f>
        <v>F18013021026</v>
      </c>
      <c r="E2" s="1" t="s">
        <v>166</v>
      </c>
      <c r="F2" s="1">
        <v>8658294582</v>
      </c>
      <c r="G2" s="1">
        <v>642</v>
      </c>
    </row>
    <row r="3" spans="1:7" ht="30">
      <c r="A3" s="4">
        <v>2</v>
      </c>
      <c r="B3" s="2" t="s">
        <v>167</v>
      </c>
      <c r="C3" s="1" t="s">
        <v>165</v>
      </c>
      <c r="D3" s="1" t="str">
        <f>TEXT("F18007009013","00000")</f>
        <v>F18007009013</v>
      </c>
      <c r="E3" s="1" t="s">
        <v>168</v>
      </c>
      <c r="F3" s="1">
        <v>9938000290</v>
      </c>
      <c r="G3" s="1">
        <v>630</v>
      </c>
    </row>
    <row r="4" spans="1:7" ht="30">
      <c r="A4" s="4">
        <v>3</v>
      </c>
      <c r="B4" s="2" t="s">
        <v>53</v>
      </c>
      <c r="C4" s="1" t="s">
        <v>165</v>
      </c>
      <c r="D4" s="1" t="str">
        <f>TEXT("F18013009072","00000")</f>
        <v>F18013009072</v>
      </c>
      <c r="E4" s="1" t="s">
        <v>169</v>
      </c>
      <c r="F4" s="1">
        <v>9348793175</v>
      </c>
      <c r="G4" s="1">
        <v>590</v>
      </c>
    </row>
    <row r="5" spans="1:7" ht="30">
      <c r="A5" s="4">
        <v>4</v>
      </c>
      <c r="B5" s="2" t="s">
        <v>53</v>
      </c>
      <c r="C5" s="1" t="s">
        <v>165</v>
      </c>
      <c r="D5" s="1" t="str">
        <f>TEXT("F18013009091","00000")</f>
        <v>F18013009091</v>
      </c>
      <c r="E5" s="1" t="s">
        <v>170</v>
      </c>
      <c r="F5" s="1">
        <v>7077756451</v>
      </c>
      <c r="G5" s="1">
        <v>578</v>
      </c>
    </row>
    <row r="6" spans="1:7" ht="30">
      <c r="A6" s="4">
        <v>5</v>
      </c>
      <c r="B6" s="2" t="s">
        <v>53</v>
      </c>
      <c r="C6" s="1" t="s">
        <v>165</v>
      </c>
      <c r="D6" s="1" t="str">
        <f>TEXT("F18013009058","00000")</f>
        <v>F18013009058</v>
      </c>
      <c r="E6" s="1" t="s">
        <v>171</v>
      </c>
      <c r="F6" s="1">
        <v>9938852238</v>
      </c>
      <c r="G6" s="1">
        <v>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Civil</vt:lpstr>
      <vt:lpstr>Mechanical</vt:lpstr>
      <vt:lpstr>Electrical</vt:lpstr>
      <vt:lpstr>Chemical</vt:lpstr>
      <vt:lpstr>Automobile</vt:lpstr>
      <vt:lpstr>E&amp;TC</vt:lpstr>
      <vt:lpstr>AE&amp;I</vt:lpstr>
      <vt:lpstr>CS&amp;E</vt:lpstr>
      <vt:lpstr>Metallurgy</vt:lpstr>
      <vt:lpstr>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CUTTACK</cp:lastModifiedBy>
  <dcterms:created xsi:type="dcterms:W3CDTF">2020-06-02T10:41:32Z</dcterms:created>
  <dcterms:modified xsi:type="dcterms:W3CDTF">2020-11-18T12:20:00Z</dcterms:modified>
</cp:coreProperties>
</file>