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Civil" sheetId="1" r:id="rId1"/>
    <sheet name="Chemical" sheetId="2" r:id="rId2"/>
    <sheet name="Mechanical" sheetId="3" r:id="rId3"/>
    <sheet name="Automobile" sheetId="4" r:id="rId4"/>
    <sheet name="AE&amp;I" sheetId="5" r:id="rId5"/>
    <sheet name="IT" sheetId="6" r:id="rId6"/>
    <sheet name="Mettaurgical" sheetId="7" r:id="rId7"/>
    <sheet name="Electrical" sheetId="8" r:id="rId8"/>
    <sheet name="CSE" sheetId="9" r:id="rId9"/>
    <sheet name="E&amp;TC" sheetId="10" r:id="rId10"/>
  </sheets>
  <calcPr calcId="125725"/>
</workbook>
</file>

<file path=xl/calcChain.xml><?xml version="1.0" encoding="utf-8"?>
<calcChain xmlns="http://schemas.openxmlformats.org/spreadsheetml/2006/main">
  <c r="D11" i="10"/>
  <c r="D10"/>
  <c r="D9"/>
  <c r="D8"/>
  <c r="D7"/>
  <c r="D6"/>
  <c r="D5"/>
  <c r="D4"/>
  <c r="D3"/>
  <c r="D2"/>
  <c r="D11" i="9"/>
  <c r="D10"/>
  <c r="D9"/>
  <c r="D8"/>
  <c r="D7"/>
  <c r="D6"/>
  <c r="D5"/>
  <c r="D4"/>
  <c r="D3"/>
  <c r="D2"/>
  <c r="D26" i="8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6" i="7"/>
  <c r="D5"/>
  <c r="D4"/>
  <c r="D3"/>
  <c r="D2"/>
  <c r="D6" i="6"/>
  <c r="D5"/>
  <c r="D4"/>
  <c r="D3"/>
  <c r="D2"/>
  <c r="D3" i="5"/>
  <c r="D2"/>
  <c r="D6" i="4"/>
  <c r="D5"/>
  <c r="D4"/>
  <c r="D3"/>
  <c r="D2"/>
  <c r="D26" i="3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6" i="2"/>
  <c r="D5"/>
  <c r="D4"/>
  <c r="D3"/>
  <c r="D2"/>
  <c r="D22" i="1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<sst xmlns="http://schemas.openxmlformats.org/spreadsheetml/2006/main" count="409" uniqueCount="165">
  <si>
    <t>Name Of the institute</t>
  </si>
  <si>
    <t>Branch</t>
  </si>
  <si>
    <t>Registration Number</t>
  </si>
  <si>
    <t>Name Of the student</t>
  </si>
  <si>
    <t>Mobile Number</t>
  </si>
  <si>
    <t>Mark</t>
  </si>
  <si>
    <t>Nilachal Polytechnic, Bhubaneswar</t>
  </si>
  <si>
    <t>Civil Engineering</t>
  </si>
  <si>
    <t>RISHIKA GHOSH</t>
  </si>
  <si>
    <t>Orissa School of Mining Engineering, Keonjhar</t>
  </si>
  <si>
    <t>ITISHREE MOHANTA.</t>
  </si>
  <si>
    <t>GOVT. POLYTECHNIC, PURI</t>
  </si>
  <si>
    <t>KASTURI HARICHANDAN</t>
  </si>
  <si>
    <t>Government Polytechnic,Jagatsinghpur</t>
  </si>
  <si>
    <t>JYOTIRMAYEE MOHANTY</t>
  </si>
  <si>
    <t>GOVT. POLYTECHNIC,2nd Shift,BHUBANESWAR</t>
  </si>
  <si>
    <t>HARAPRIYA SAHOO</t>
  </si>
  <si>
    <t>JAYASHREE SAU</t>
  </si>
  <si>
    <t>Vikash Polytechnic,Â Baragarh</t>
  </si>
  <si>
    <t>RAJESWARI DEEP</t>
  </si>
  <si>
    <t>Mahamaya Institute of Medical &amp; Technical Science, Nuapada</t>
  </si>
  <si>
    <t>DIPTIMAYEE LUHAR</t>
  </si>
  <si>
    <t>BHUBANANANDA ORISSA SCHOOL OF ENGG.,2nd Shift, CUTTACK</t>
  </si>
  <si>
    <t>SUVASHREE PANDA</t>
  </si>
  <si>
    <t>GOVT. POLYTECHNIC, KANDHAMAL</t>
  </si>
  <si>
    <t>SWEET REVELEN PRADHAN</t>
  </si>
  <si>
    <t>Bhubanananda Orissa School of Engineering, Cuttack</t>
  </si>
  <si>
    <t>SANU SAGARIKA DANDAPAT</t>
  </si>
  <si>
    <t>Ganapati Institute of Engg. &amp; Tech, Cuttack</t>
  </si>
  <si>
    <t>BARSHA SETHA</t>
  </si>
  <si>
    <t>Utkalmani Gopabandhu Institute of Engineering, Rourkela</t>
  </si>
  <si>
    <t>SUNANDA MAHARANA</t>
  </si>
  <si>
    <t>RUPALI SWAIN</t>
  </si>
  <si>
    <t>SIBANI PARIDA</t>
  </si>
  <si>
    <t>GOVT. POLYTECHNIC, ANGUL</t>
  </si>
  <si>
    <t>SONALIKA PRADHAN</t>
  </si>
  <si>
    <t>Uma Charan Pattnaik Engineering School, Berhampur</t>
  </si>
  <si>
    <t>SHANTI SAHU</t>
  </si>
  <si>
    <t>TARINIPRAVA LIPILEKHA DAS</t>
  </si>
  <si>
    <t>Government Polytechnic, Bhubaneswar</t>
  </si>
  <si>
    <t>SONALI SAHOO</t>
  </si>
  <si>
    <t>PUSPANJALI SAHOO</t>
  </si>
  <si>
    <t>RAJDHANI ENGG. COLLEGE,2nd Shift,MANCHESWAR RLY,BBSR</t>
  </si>
  <si>
    <t>JHUMURI SETHY</t>
  </si>
  <si>
    <t>Sl. No.</t>
  </si>
  <si>
    <t>Chemical Engineering</t>
  </si>
  <si>
    <t>ADYARASHMI MOHANTY</t>
  </si>
  <si>
    <t>YAJNASENEE MOHANTY</t>
  </si>
  <si>
    <t>PRAGYAN PARAMITA ROUT</t>
  </si>
  <si>
    <t>LIPIKA UTKALIKA RAY</t>
  </si>
  <si>
    <t>SONALI DAS</t>
  </si>
  <si>
    <t>Sl No.</t>
  </si>
  <si>
    <t>IIPM SCHOOL OF ENGG &amp; TECH, KANSBAHAL, SUNDARGARH</t>
  </si>
  <si>
    <t>Mechanical Engineering</t>
  </si>
  <si>
    <t>GOURI TIRKEY</t>
  </si>
  <si>
    <t>SABITRI MAHARANA</t>
  </si>
  <si>
    <t>MARTINA SUCHITA TETE</t>
  </si>
  <si>
    <t>AUROSIKHA SAHOO</t>
  </si>
  <si>
    <t>ANANYA NAYAK</t>
  </si>
  <si>
    <t>TANUJA LAKRA</t>
  </si>
  <si>
    <t>IPSITA PRIYADARSINI NAYAK</t>
  </si>
  <si>
    <t>ANKITA SINGH</t>
  </si>
  <si>
    <t>SARITA PARIDA</t>
  </si>
  <si>
    <t>Purushottam School of Engineering &amp; Technology, Rourkela</t>
  </si>
  <si>
    <t>SMRITI SINGREN TIRU</t>
  </si>
  <si>
    <t>ARCHANA BARBARIA</t>
  </si>
  <si>
    <t>CHANDNI KANTA</t>
  </si>
  <si>
    <t>BINITA EKKA</t>
  </si>
  <si>
    <t>MADHUSMITA PARIJA</t>
  </si>
  <si>
    <t>TANUSHREE NANDA</t>
  </si>
  <si>
    <t>City Institute of Technical Education, Rourkela</t>
  </si>
  <si>
    <t>SUMAN HORO</t>
  </si>
  <si>
    <t>SWETA PRAGYAN SAHOO</t>
  </si>
  <si>
    <t>P PREETI</t>
  </si>
  <si>
    <t>GOVT. POLYTECHNIC, SAMBALPUR</t>
  </si>
  <si>
    <t>SUDHA SAHOO</t>
  </si>
  <si>
    <t>MONA PANDA</t>
  </si>
  <si>
    <t>SEROPHINA MINZ</t>
  </si>
  <si>
    <t>SANJUKTA BADAIK</t>
  </si>
  <si>
    <t>SMITA PRANGYA MISHRA</t>
  </si>
  <si>
    <t>PRITI MAHATO</t>
  </si>
  <si>
    <t>Oxford School of Polytechnic, Balianta , khurda</t>
  </si>
  <si>
    <t>Automobile Engineering</t>
  </si>
  <si>
    <t>MANASI HIAL</t>
  </si>
  <si>
    <t>Mayurbhanj School of Engineering, Baripada</t>
  </si>
  <si>
    <t>DUMINI SOREN</t>
  </si>
  <si>
    <t>PANO MUNI MURMU</t>
  </si>
  <si>
    <t>KUNI BIRUA</t>
  </si>
  <si>
    <t>GOVT. POLYTECHNIC, BALANGIR</t>
  </si>
  <si>
    <t>MILI PADHAN</t>
  </si>
  <si>
    <t>Applied Electronics &amp; Instrumentation Engg</t>
  </si>
  <si>
    <t>SWOPNAMAYEE SAGARIKA LENKA</t>
  </si>
  <si>
    <t>Hi-Tech Institute of Information Technology, Jeypore</t>
  </si>
  <si>
    <t>DEBAKI HALABA</t>
  </si>
  <si>
    <t>Information Technology</t>
  </si>
  <si>
    <t>ASHASMITA PATI</t>
  </si>
  <si>
    <t>JAGYASINI SAHOO</t>
  </si>
  <si>
    <t>SKDAV Government Polytechnic, Rourkela</t>
  </si>
  <si>
    <t>JYOTI YADAV</t>
  </si>
  <si>
    <t>SARITA SHARMA</t>
  </si>
  <si>
    <t>NILENDRI MAHARANA</t>
  </si>
  <si>
    <t>Metallurgical Engineering</t>
  </si>
  <si>
    <t>BISHNUPRIYA SAHOO</t>
  </si>
  <si>
    <t>SUNITA RAXIT</t>
  </si>
  <si>
    <t>Indira Gandhi Institute of Technology, Sarang</t>
  </si>
  <si>
    <t>HARAPRIYA DASH</t>
  </si>
  <si>
    <t>BARSHA RAJAK</t>
  </si>
  <si>
    <t>GOVT. POLYTECHNIC, JAJPUR</t>
  </si>
  <si>
    <t>SAGARIKA PALEI</t>
  </si>
  <si>
    <t>Electrical Engineering</t>
  </si>
  <si>
    <t>SUGYANI PADHY</t>
  </si>
  <si>
    <t>Dhabaleswar Institute of Polytechnic, Athagarh</t>
  </si>
  <si>
    <t>MITALI MADHUSMITA JENA</t>
  </si>
  <si>
    <t>MADHUSMITA PARIDA</t>
  </si>
  <si>
    <t>SMITA HANSDAH</t>
  </si>
  <si>
    <t>MANISHA BISWAL</t>
  </si>
  <si>
    <t>PRIYANKA PANIGRAHI</t>
  </si>
  <si>
    <t>LAXMIPRIYA KAR</t>
  </si>
  <si>
    <t>JHARANA KUMARI GOUDA</t>
  </si>
  <si>
    <t>SARASWATI NANDA</t>
  </si>
  <si>
    <t>APARAJITA RAY</t>
  </si>
  <si>
    <t>ARPITA PANDUA</t>
  </si>
  <si>
    <t>DEBASMITA DHAL</t>
  </si>
  <si>
    <t>SAPNESWARI SENAPATI</t>
  </si>
  <si>
    <t>TANUSHREE MAHANTA</t>
  </si>
  <si>
    <t>PRIYANKA DAS</t>
  </si>
  <si>
    <t>NISHA KUMARI</t>
  </si>
  <si>
    <t>SUCHISMITA MOHAPATRA</t>
  </si>
  <si>
    <t>JYOTIRMAYEE SAHOO</t>
  </si>
  <si>
    <t>Badriprasad Institute of Technology, Sambalpur</t>
  </si>
  <si>
    <t>URMILA CHOUDHURY</t>
  </si>
  <si>
    <t>Jharsuguda Engineering School, Jharsuguda</t>
  </si>
  <si>
    <t>SHANTI PRADHAN</t>
  </si>
  <si>
    <t>ANKITA PATNAIK</t>
  </si>
  <si>
    <t>Utkal Gourav Madhusudan Institute of Technology, Rayagada</t>
  </si>
  <si>
    <t>JAMI DURGA GAYATRI</t>
  </si>
  <si>
    <t>SUDIPTA JENA</t>
  </si>
  <si>
    <t>SWAGATIKA SADANGI</t>
  </si>
  <si>
    <t>Government Polytechnic, Berhampur</t>
  </si>
  <si>
    <t>MONALISHA PATTNAYAK</t>
  </si>
  <si>
    <t>Balasore School of Engineering, Balasore</t>
  </si>
  <si>
    <t>Computer Science &amp; Engineering</t>
  </si>
  <si>
    <t>MINULATA MALIK</t>
  </si>
  <si>
    <t>ARCHANA GARNAYAK</t>
  </si>
  <si>
    <t>KIIT Polytechnic, Bhubaneswar</t>
  </si>
  <si>
    <t>CHINASMITA CHOUDHURY</t>
  </si>
  <si>
    <t>SHUBHAM SUDHA</t>
  </si>
  <si>
    <t>PARAMITA DEY</t>
  </si>
  <si>
    <t>PAMINI DEEP</t>
  </si>
  <si>
    <t>MANDAKINI DEHURY</t>
  </si>
  <si>
    <t>SONALI SASMITA BEHERA</t>
  </si>
  <si>
    <t>ANWESHA DAS</t>
  </si>
  <si>
    <t>IMAAN KASHISH</t>
  </si>
  <si>
    <t>Electronics &amp; Telecommunication Engg</t>
  </si>
  <si>
    <t>ANJU KUMARI RATHI</t>
  </si>
  <si>
    <t>PRATYUSHA DAS</t>
  </si>
  <si>
    <t>Ideal School of Engineering, Retang, Khurdha</t>
  </si>
  <si>
    <t>SREELAXMI MALLICK</t>
  </si>
  <si>
    <t>BOMMANA MYTHRI SRI</t>
  </si>
  <si>
    <t>AISORYA PRIYADARSHINI</t>
  </si>
  <si>
    <t>SHRUTI SANCHAYA DASH</t>
  </si>
  <si>
    <t>NIKITA SAHU</t>
  </si>
  <si>
    <t>NITUSMITA DASH</t>
  </si>
  <si>
    <t>DEBASMITA DASH</t>
  </si>
  <si>
    <t>MANJU GOWALA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</si>
</sst>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opLeftCell="A16" workbookViewId="0">
      <selection activeCell="K13" sqref="K13"/>
    </sheetView>
  </sheetViews>
  <sheetFormatPr defaultRowHeight="15"/>
  <cols>
    <col min="1" max="1" width="6.85546875" customWidth="1"/>
    <col min="2" max="2" width="36.5703125" bestFit="1" customWidth="1"/>
    <col min="3" max="3" width="16" bestFit="1" customWidth="1"/>
    <col min="4" max="4" width="19.7109375" bestFit="1" customWidth="1"/>
    <col min="5" max="5" width="26.8554687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4">
        <v>1</v>
      </c>
      <c r="B2" s="2" t="s">
        <v>6</v>
      </c>
      <c r="C2" s="1" t="s">
        <v>7</v>
      </c>
      <c r="D2" s="1" t="str">
        <f>TEXT("F17021001023","00000")</f>
        <v>F17021001023</v>
      </c>
      <c r="E2" s="1" t="s">
        <v>8</v>
      </c>
      <c r="F2" s="1">
        <v>8987572045</v>
      </c>
      <c r="G2" s="1">
        <v>669</v>
      </c>
    </row>
    <row r="3" spans="1:7" ht="30">
      <c r="A3" s="4">
        <v>2</v>
      </c>
      <c r="B3" s="2" t="s">
        <v>9</v>
      </c>
      <c r="C3" s="1" t="s">
        <v>7</v>
      </c>
      <c r="D3" s="1" t="str">
        <f>TEXT("F17007002015","00000")</f>
        <v>F17007002015</v>
      </c>
      <c r="E3" s="1" t="s">
        <v>10</v>
      </c>
      <c r="F3" s="1">
        <v>9437114593</v>
      </c>
      <c r="G3" s="1">
        <v>658</v>
      </c>
    </row>
    <row r="4" spans="1:7">
      <c r="A4" s="4">
        <v>3</v>
      </c>
      <c r="B4" s="2" t="s">
        <v>11</v>
      </c>
      <c r="C4" s="1" t="s">
        <v>7</v>
      </c>
      <c r="D4" s="1" t="str">
        <f>TEXT("F17132001020","00000")</f>
        <v>F17132001020</v>
      </c>
      <c r="E4" s="1" t="s">
        <v>12</v>
      </c>
      <c r="F4" s="1">
        <v>8018997255</v>
      </c>
      <c r="G4" s="1">
        <v>658</v>
      </c>
    </row>
    <row r="5" spans="1:7">
      <c r="A5" s="4">
        <v>4</v>
      </c>
      <c r="B5" s="2" t="s">
        <v>13</v>
      </c>
      <c r="C5" s="1" t="s">
        <v>7</v>
      </c>
      <c r="D5" s="1" t="str">
        <f>TEXT("F17158001009","00000")</f>
        <v>F17158001009</v>
      </c>
      <c r="E5" s="1" t="s">
        <v>14</v>
      </c>
      <c r="F5" s="1">
        <v>7008554108</v>
      </c>
      <c r="G5" s="1">
        <v>658</v>
      </c>
    </row>
    <row r="6" spans="1:7" ht="30">
      <c r="A6" s="4">
        <v>5</v>
      </c>
      <c r="B6" s="2" t="s">
        <v>15</v>
      </c>
      <c r="C6" s="1" t="s">
        <v>7</v>
      </c>
      <c r="D6" s="1" t="str">
        <f>TEXT("F17128001013","00000")</f>
        <v>F17128001013</v>
      </c>
      <c r="E6" s="1" t="s">
        <v>16</v>
      </c>
      <c r="F6" s="1">
        <v>9178141579</v>
      </c>
      <c r="G6" s="1">
        <v>657</v>
      </c>
    </row>
    <row r="7" spans="1:7">
      <c r="A7" s="4">
        <v>6</v>
      </c>
      <c r="B7" s="2" t="s">
        <v>13</v>
      </c>
      <c r="C7" s="1" t="s">
        <v>7</v>
      </c>
      <c r="D7" s="1" t="str">
        <f>TEXT("L18158001003","00000")</f>
        <v>L18158001003</v>
      </c>
      <c r="E7" s="1" t="s">
        <v>17</v>
      </c>
      <c r="F7" s="1">
        <v>9178270228</v>
      </c>
      <c r="G7" s="1">
        <v>657</v>
      </c>
    </row>
    <row r="8" spans="1:7">
      <c r="A8" s="4">
        <v>7</v>
      </c>
      <c r="B8" s="2" t="s">
        <v>18</v>
      </c>
      <c r="C8" s="1" t="s">
        <v>7</v>
      </c>
      <c r="D8" s="1" t="str">
        <f>TEXT("F17100001020","00000")</f>
        <v>F17100001020</v>
      </c>
      <c r="E8" s="1" t="s">
        <v>19</v>
      </c>
      <c r="F8" s="1">
        <v>9556529182</v>
      </c>
      <c r="G8" s="1">
        <v>656</v>
      </c>
    </row>
    <row r="9" spans="1:7" ht="30">
      <c r="A9" s="4">
        <v>8</v>
      </c>
      <c r="B9" s="2" t="s">
        <v>20</v>
      </c>
      <c r="C9" s="1" t="s">
        <v>7</v>
      </c>
      <c r="D9" s="1" t="str">
        <f>TEXT("F17054001022","00000")</f>
        <v>F17054001022</v>
      </c>
      <c r="E9" s="1" t="s">
        <v>21</v>
      </c>
      <c r="F9" s="1">
        <v>9938055961</v>
      </c>
      <c r="G9" s="1">
        <v>654</v>
      </c>
    </row>
    <row r="10" spans="1:7" ht="30">
      <c r="A10" s="4">
        <v>9</v>
      </c>
      <c r="B10" s="2" t="s">
        <v>22</v>
      </c>
      <c r="C10" s="1" t="s">
        <v>7</v>
      </c>
      <c r="D10" s="1" t="str">
        <f>TEXT("F17125001062","00000")</f>
        <v>F17125001062</v>
      </c>
      <c r="E10" s="1" t="s">
        <v>23</v>
      </c>
      <c r="F10" s="1">
        <v>9938071506</v>
      </c>
      <c r="G10" s="1">
        <v>651</v>
      </c>
    </row>
    <row r="11" spans="1:7">
      <c r="A11" s="4">
        <v>10</v>
      </c>
      <c r="B11" s="2" t="s">
        <v>24</v>
      </c>
      <c r="C11" s="1" t="s">
        <v>7</v>
      </c>
      <c r="D11" s="1" t="str">
        <f>TEXT("F17113001086","00000")</f>
        <v>F17113001086</v>
      </c>
      <c r="E11" s="1" t="s">
        <v>25</v>
      </c>
      <c r="F11" s="1">
        <v>8763457766</v>
      </c>
      <c r="G11" s="1">
        <v>646</v>
      </c>
    </row>
    <row r="12" spans="1:7" ht="30">
      <c r="A12" s="4">
        <v>11</v>
      </c>
      <c r="B12" s="2" t="s">
        <v>26</v>
      </c>
      <c r="C12" s="1" t="s">
        <v>7</v>
      </c>
      <c r="D12" s="1" t="str">
        <f>TEXT("F17001001090","00000")</f>
        <v>F17001001090</v>
      </c>
      <c r="E12" s="1" t="s">
        <v>27</v>
      </c>
      <c r="F12" s="1">
        <v>9556937643</v>
      </c>
      <c r="G12" s="1">
        <v>645</v>
      </c>
    </row>
    <row r="13" spans="1:7" ht="30">
      <c r="A13" s="4">
        <v>12</v>
      </c>
      <c r="B13" s="2" t="s">
        <v>28</v>
      </c>
      <c r="C13" s="1" t="s">
        <v>7</v>
      </c>
      <c r="D13" s="1" t="str">
        <f>TEXT("F17078001005","00000")</f>
        <v>F17078001005</v>
      </c>
      <c r="E13" s="1" t="s">
        <v>29</v>
      </c>
      <c r="F13" s="1">
        <v>9439797136</v>
      </c>
      <c r="G13" s="1">
        <v>645</v>
      </c>
    </row>
    <row r="14" spans="1:7" ht="30">
      <c r="A14" s="4">
        <v>13</v>
      </c>
      <c r="B14" s="2" t="s">
        <v>30</v>
      </c>
      <c r="C14" s="1" t="s">
        <v>7</v>
      </c>
      <c r="D14" s="1" t="str">
        <f>TEXT("F17013001039","00000")</f>
        <v>F17013001039</v>
      </c>
      <c r="E14" s="1" t="s">
        <v>31</v>
      </c>
      <c r="F14" s="1">
        <v>7377092730</v>
      </c>
      <c r="G14" s="1">
        <v>636</v>
      </c>
    </row>
    <row r="15" spans="1:7">
      <c r="A15" s="4">
        <v>14</v>
      </c>
      <c r="B15" s="2" t="s">
        <v>13</v>
      </c>
      <c r="C15" s="1" t="s">
        <v>7</v>
      </c>
      <c r="D15" s="1" t="str">
        <f>TEXT("F17158001021","00000")</f>
        <v>F17158001021</v>
      </c>
      <c r="E15" s="1" t="s">
        <v>32</v>
      </c>
      <c r="F15" s="1">
        <v>7750954671</v>
      </c>
      <c r="G15" s="1">
        <v>636</v>
      </c>
    </row>
    <row r="16" spans="1:7" ht="30">
      <c r="A16" s="4">
        <v>15</v>
      </c>
      <c r="B16" s="2" t="s">
        <v>30</v>
      </c>
      <c r="C16" s="1" t="s">
        <v>7</v>
      </c>
      <c r="D16" s="1" t="str">
        <f>TEXT("F17013001033","00000")</f>
        <v>F17013001033</v>
      </c>
      <c r="E16" s="1" t="s">
        <v>33</v>
      </c>
      <c r="F16" s="1">
        <v>9861252309</v>
      </c>
      <c r="G16" s="1">
        <v>635</v>
      </c>
    </row>
    <row r="17" spans="1:7">
      <c r="A17" s="4">
        <v>16</v>
      </c>
      <c r="B17" s="2" t="s">
        <v>34</v>
      </c>
      <c r="C17" s="1" t="s">
        <v>7</v>
      </c>
      <c r="D17" s="1" t="str">
        <f>TEXT("F17121001040","00000")</f>
        <v>F17121001040</v>
      </c>
      <c r="E17" s="1" t="s">
        <v>35</v>
      </c>
      <c r="F17" s="1">
        <v>9437291155</v>
      </c>
      <c r="G17" s="1">
        <v>635</v>
      </c>
    </row>
    <row r="18" spans="1:7" ht="30">
      <c r="A18" s="4">
        <v>17</v>
      </c>
      <c r="B18" s="2" t="s">
        <v>36</v>
      </c>
      <c r="C18" s="1" t="s">
        <v>7</v>
      </c>
      <c r="D18" s="1" t="str">
        <f>TEXT("F17012001050","00000")</f>
        <v>F17012001050</v>
      </c>
      <c r="E18" s="1" t="s">
        <v>37</v>
      </c>
      <c r="F18" s="1">
        <v>8895310317</v>
      </c>
      <c r="G18" s="1">
        <v>634</v>
      </c>
    </row>
    <row r="19" spans="1:7">
      <c r="A19" s="4">
        <v>18</v>
      </c>
      <c r="B19" s="2" t="s">
        <v>11</v>
      </c>
      <c r="C19" s="1" t="s">
        <v>7</v>
      </c>
      <c r="D19" s="1" t="str">
        <f>TEXT("F17132001045","00000")</f>
        <v>F17132001045</v>
      </c>
      <c r="E19" s="1" t="s">
        <v>38</v>
      </c>
      <c r="F19" s="1">
        <v>9861437505</v>
      </c>
      <c r="G19" s="1">
        <v>633</v>
      </c>
    </row>
    <row r="20" spans="1:7" ht="30">
      <c r="A20" s="4">
        <v>19</v>
      </c>
      <c r="B20" s="2" t="s">
        <v>39</v>
      </c>
      <c r="C20" s="1" t="s">
        <v>7</v>
      </c>
      <c r="D20" s="1" t="str">
        <f>TEXT("F17014001052","00000")</f>
        <v>F17014001052</v>
      </c>
      <c r="E20" s="1" t="s">
        <v>40</v>
      </c>
      <c r="F20" s="1">
        <v>9658818274</v>
      </c>
      <c r="G20" s="1">
        <v>632</v>
      </c>
    </row>
    <row r="21" spans="1:7" ht="30">
      <c r="A21" s="4">
        <v>20</v>
      </c>
      <c r="B21" s="2" t="s">
        <v>26</v>
      </c>
      <c r="C21" s="1" t="s">
        <v>7</v>
      </c>
      <c r="D21" s="1" t="str">
        <f>TEXT("F17001001075","00000")</f>
        <v>F17001001075</v>
      </c>
      <c r="E21" s="1" t="s">
        <v>41</v>
      </c>
      <c r="F21" s="1">
        <v>9937584122</v>
      </c>
      <c r="G21" s="1">
        <v>631</v>
      </c>
    </row>
    <row r="22" spans="1:7" ht="30">
      <c r="A22" s="4">
        <v>21</v>
      </c>
      <c r="B22" s="2" t="s">
        <v>42</v>
      </c>
      <c r="C22" s="1" t="s">
        <v>7</v>
      </c>
      <c r="D22" s="1" t="str">
        <f>TEXT("F17140001027","00000")</f>
        <v>F17140001027</v>
      </c>
      <c r="E22" s="1" t="s">
        <v>43</v>
      </c>
      <c r="F22" s="1">
        <v>9853812985</v>
      </c>
      <c r="G22" s="1">
        <v>631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6" sqref="E16"/>
    </sheetView>
  </sheetViews>
  <sheetFormatPr defaultRowHeight="15"/>
  <cols>
    <col min="2" max="2" width="36.5703125" bestFit="1" customWidth="1"/>
    <col min="3" max="3" width="35.85546875" bestFit="1" customWidth="1"/>
    <col min="4" max="4" width="19.7109375" bestFit="1" customWidth="1"/>
    <col min="5" max="5" width="23.2851562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4">
        <v>1</v>
      </c>
      <c r="B2" s="2" t="s">
        <v>144</v>
      </c>
      <c r="C2" s="1" t="s">
        <v>153</v>
      </c>
      <c r="D2" s="1" t="str">
        <f>TEXT("F17019003006","00000")</f>
        <v>F17019003006</v>
      </c>
      <c r="E2" s="1" t="s">
        <v>154</v>
      </c>
      <c r="F2" s="1">
        <v>7205400952</v>
      </c>
      <c r="G2" s="1">
        <v>681</v>
      </c>
    </row>
    <row r="3" spans="1:7" ht="30">
      <c r="A3" s="4">
        <v>2</v>
      </c>
      <c r="B3" s="2" t="s">
        <v>36</v>
      </c>
      <c r="C3" s="1" t="s">
        <v>153</v>
      </c>
      <c r="D3" s="1" t="str">
        <f>TEXT("F17012003036","00000")</f>
        <v>F17012003036</v>
      </c>
      <c r="E3" s="1" t="s">
        <v>155</v>
      </c>
      <c r="F3" s="1">
        <v>9437207360</v>
      </c>
      <c r="G3" s="1">
        <v>674</v>
      </c>
    </row>
    <row r="4" spans="1:7" ht="30">
      <c r="A4" s="4">
        <v>3</v>
      </c>
      <c r="B4" s="2" t="s">
        <v>156</v>
      </c>
      <c r="C4" s="1" t="s">
        <v>153</v>
      </c>
      <c r="D4" s="1" t="str">
        <f>TEXT("F17048001059","00000")</f>
        <v>F17048001059</v>
      </c>
      <c r="E4" s="1" t="s">
        <v>157</v>
      </c>
      <c r="F4" s="1">
        <v>9114570279</v>
      </c>
      <c r="G4" s="1">
        <v>655</v>
      </c>
    </row>
    <row r="5" spans="1:7" ht="30">
      <c r="A5" s="4">
        <v>4</v>
      </c>
      <c r="B5" s="2" t="s">
        <v>26</v>
      </c>
      <c r="C5" s="1" t="s">
        <v>153</v>
      </c>
      <c r="D5" s="1" t="str">
        <f>TEXT("F17001003009","00000")</f>
        <v>F17001003009</v>
      </c>
      <c r="E5" s="1" t="s">
        <v>158</v>
      </c>
      <c r="F5" s="1">
        <v>8480306003</v>
      </c>
      <c r="G5" s="1">
        <v>648</v>
      </c>
    </row>
    <row r="6" spans="1:7" ht="30">
      <c r="A6" s="4">
        <v>5</v>
      </c>
      <c r="B6" s="2" t="s">
        <v>81</v>
      </c>
      <c r="C6" s="1" t="s">
        <v>153</v>
      </c>
      <c r="D6" s="1" t="str">
        <f>TEXT("F17098003001","00000")</f>
        <v>F17098003001</v>
      </c>
      <c r="E6" s="1" t="s">
        <v>159</v>
      </c>
      <c r="F6" s="1">
        <v>9938364697</v>
      </c>
      <c r="G6" s="1">
        <v>644</v>
      </c>
    </row>
    <row r="7" spans="1:7">
      <c r="A7" s="4">
        <v>6</v>
      </c>
      <c r="B7" s="2" t="s">
        <v>6</v>
      </c>
      <c r="C7" s="1" t="s">
        <v>153</v>
      </c>
      <c r="D7" s="1" t="str">
        <f>TEXT("F17021003003","00000")</f>
        <v>F17021003003</v>
      </c>
      <c r="E7" s="1" t="s">
        <v>160</v>
      </c>
      <c r="F7" s="1">
        <v>9937317378</v>
      </c>
      <c r="G7" s="1">
        <v>641</v>
      </c>
    </row>
    <row r="8" spans="1:7" ht="30">
      <c r="A8" s="4">
        <v>7</v>
      </c>
      <c r="B8" s="2" t="s">
        <v>97</v>
      </c>
      <c r="C8" s="1" t="s">
        <v>153</v>
      </c>
      <c r="D8" s="1" t="str">
        <f>TEXT("F17011003020","00000")</f>
        <v>F17011003020</v>
      </c>
      <c r="E8" s="1" t="s">
        <v>161</v>
      </c>
      <c r="F8" s="1">
        <v>9853033123</v>
      </c>
      <c r="G8" s="1">
        <v>624</v>
      </c>
    </row>
    <row r="9" spans="1:7" ht="30">
      <c r="A9" s="4">
        <v>8</v>
      </c>
      <c r="B9" s="2" t="s">
        <v>39</v>
      </c>
      <c r="C9" s="1" t="s">
        <v>153</v>
      </c>
      <c r="D9" s="1" t="str">
        <f>TEXT("F17014003022","00000")</f>
        <v>F17014003022</v>
      </c>
      <c r="E9" s="1" t="s">
        <v>162</v>
      </c>
      <c r="F9" s="1">
        <v>9437201076</v>
      </c>
      <c r="G9" s="1">
        <v>620</v>
      </c>
    </row>
    <row r="10" spans="1:7" ht="30">
      <c r="A10" s="4">
        <v>9</v>
      </c>
      <c r="B10" s="2" t="s">
        <v>30</v>
      </c>
      <c r="C10" s="1" t="s">
        <v>153</v>
      </c>
      <c r="D10" s="1" t="str">
        <f>TEXT("F17013003014","00000")</f>
        <v>F17013003014</v>
      </c>
      <c r="E10" s="1" t="s">
        <v>163</v>
      </c>
      <c r="F10" s="1">
        <v>8917396536</v>
      </c>
      <c r="G10" s="1">
        <v>616</v>
      </c>
    </row>
    <row r="11" spans="1:7" ht="30">
      <c r="A11" s="4">
        <v>10</v>
      </c>
      <c r="B11" s="2" t="s">
        <v>84</v>
      </c>
      <c r="C11" s="1" t="s">
        <v>153</v>
      </c>
      <c r="D11" s="1" t="str">
        <f>TEXT("F17018003033","00000")</f>
        <v>F17018003033</v>
      </c>
      <c r="E11" s="1" t="s">
        <v>164</v>
      </c>
      <c r="F11" s="1">
        <v>9435768012</v>
      </c>
      <c r="G11" s="1">
        <v>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D16" sqref="D16"/>
    </sheetView>
  </sheetViews>
  <sheetFormatPr defaultRowHeight="15"/>
  <cols>
    <col min="2" max="2" width="36.42578125" bestFit="1" customWidth="1"/>
    <col min="3" max="3" width="20.42578125" bestFit="1" customWidth="1"/>
    <col min="4" max="4" width="19.7109375" bestFit="1" customWidth="1"/>
    <col min="5" max="5" width="25.14062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4">
        <v>1</v>
      </c>
      <c r="B2" s="2" t="s">
        <v>13</v>
      </c>
      <c r="C2" s="1" t="s">
        <v>45</v>
      </c>
      <c r="D2" s="1" t="str">
        <f>TEXT("L18158008001","00000")</f>
        <v>L18158008001</v>
      </c>
      <c r="E2" s="1" t="s">
        <v>46</v>
      </c>
      <c r="F2" s="1">
        <v>9776860802</v>
      </c>
      <c r="G2" s="1">
        <v>678</v>
      </c>
    </row>
    <row r="3" spans="1:7">
      <c r="A3" s="4">
        <v>2</v>
      </c>
      <c r="B3" s="2" t="s">
        <v>13</v>
      </c>
      <c r="C3" s="1" t="s">
        <v>45</v>
      </c>
      <c r="D3" s="1" t="str">
        <f>TEXT("L18158008012","00000")</f>
        <v>L18158008012</v>
      </c>
      <c r="E3" s="1" t="s">
        <v>47</v>
      </c>
      <c r="F3" s="1">
        <v>7873314811</v>
      </c>
      <c r="G3" s="1">
        <v>648</v>
      </c>
    </row>
    <row r="4" spans="1:7">
      <c r="A4" s="4">
        <v>3</v>
      </c>
      <c r="B4" s="2" t="s">
        <v>13</v>
      </c>
      <c r="C4" s="1" t="s">
        <v>45</v>
      </c>
      <c r="D4" s="1" t="str">
        <f>TEXT("L18158008007","00000")</f>
        <v>L18158008007</v>
      </c>
      <c r="E4" s="1" t="s">
        <v>48</v>
      </c>
      <c r="F4" s="1">
        <v>9776321882</v>
      </c>
      <c r="G4" s="1">
        <v>612</v>
      </c>
    </row>
    <row r="5" spans="1:7">
      <c r="A5" s="4">
        <v>4</v>
      </c>
      <c r="B5" s="2" t="s">
        <v>13</v>
      </c>
      <c r="C5" s="1" t="s">
        <v>45</v>
      </c>
      <c r="D5" s="1" t="str">
        <f>TEXT("L18158008004","00000")</f>
        <v>L18158008004</v>
      </c>
      <c r="E5" s="1" t="s">
        <v>49</v>
      </c>
      <c r="F5" s="1">
        <v>8895646914</v>
      </c>
      <c r="G5" s="1">
        <v>600</v>
      </c>
    </row>
    <row r="6" spans="1:7">
      <c r="A6" s="4">
        <v>5</v>
      </c>
      <c r="B6" s="2" t="s">
        <v>13</v>
      </c>
      <c r="C6" s="1" t="s">
        <v>45</v>
      </c>
      <c r="D6" s="1" t="str">
        <f>TEXT("L18158008010","00000")</f>
        <v>L18158008010</v>
      </c>
      <c r="E6" s="1" t="s">
        <v>50</v>
      </c>
      <c r="F6" s="1">
        <v>9583146795</v>
      </c>
      <c r="G6" s="1">
        <v>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L6" sqref="L6"/>
    </sheetView>
  </sheetViews>
  <sheetFormatPr defaultRowHeight="15"/>
  <cols>
    <col min="2" max="2" width="36.5703125" bestFit="1" customWidth="1"/>
    <col min="3" max="3" width="22.42578125" bestFit="1" customWidth="1"/>
    <col min="4" max="4" width="19.7109375" bestFit="1" customWidth="1"/>
    <col min="5" max="5" width="26.5703125" bestFit="1" customWidth="1"/>
    <col min="6" max="6" width="15.140625" bestFit="1" customWidth="1"/>
    <col min="7" max="7" width="5.42578125" bestFit="1" customWidth="1"/>
  </cols>
  <sheetData>
    <row r="1" spans="1:7">
      <c r="A1" s="3" t="s">
        <v>51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52</v>
      </c>
      <c r="C2" s="1" t="s">
        <v>53</v>
      </c>
      <c r="D2" s="1" t="str">
        <f>TEXT("L18163004007","00000")</f>
        <v>L18163004007</v>
      </c>
      <c r="E2" s="1" t="s">
        <v>54</v>
      </c>
      <c r="F2" s="1">
        <v>9556448985</v>
      </c>
      <c r="G2" s="1">
        <v>665</v>
      </c>
    </row>
    <row r="3" spans="1:7" ht="30">
      <c r="A3" s="4">
        <v>2</v>
      </c>
      <c r="B3" s="2" t="s">
        <v>26</v>
      </c>
      <c r="C3" s="1" t="s">
        <v>53</v>
      </c>
      <c r="D3" s="1" t="str">
        <f>TEXT("L18001004017","00000")</f>
        <v>L18001004017</v>
      </c>
      <c r="E3" s="1" t="s">
        <v>55</v>
      </c>
      <c r="F3" s="1">
        <v>7873947745</v>
      </c>
      <c r="G3" s="1">
        <v>657</v>
      </c>
    </row>
    <row r="4" spans="1:7" ht="30">
      <c r="A4" s="4">
        <v>3</v>
      </c>
      <c r="B4" s="2" t="s">
        <v>52</v>
      </c>
      <c r="C4" s="1" t="s">
        <v>53</v>
      </c>
      <c r="D4" s="1" t="str">
        <f>TEXT("F17163004026","00000")</f>
        <v>F17163004026</v>
      </c>
      <c r="E4" s="1" t="s">
        <v>56</v>
      </c>
      <c r="F4" s="1">
        <v>7258009224</v>
      </c>
      <c r="G4" s="1">
        <v>642</v>
      </c>
    </row>
    <row r="5" spans="1:7" ht="30">
      <c r="A5" s="4">
        <v>4</v>
      </c>
      <c r="B5" s="2" t="s">
        <v>26</v>
      </c>
      <c r="C5" s="1" t="s">
        <v>53</v>
      </c>
      <c r="D5" s="1" t="str">
        <f>TEXT("F17001004019","00000")</f>
        <v>F17001004019</v>
      </c>
      <c r="E5" s="1" t="s">
        <v>57</v>
      </c>
      <c r="F5" s="1">
        <v>9861345715</v>
      </c>
      <c r="G5" s="1">
        <v>635</v>
      </c>
    </row>
    <row r="6" spans="1:7" ht="30">
      <c r="A6" s="4">
        <v>5</v>
      </c>
      <c r="B6" s="2" t="s">
        <v>26</v>
      </c>
      <c r="C6" s="1" t="s">
        <v>53</v>
      </c>
      <c r="D6" s="1" t="str">
        <f>TEXT("F17001004008","00000")</f>
        <v>F17001004008</v>
      </c>
      <c r="E6" s="1" t="s">
        <v>58</v>
      </c>
      <c r="F6" s="1">
        <v>9938958558</v>
      </c>
      <c r="G6" s="1">
        <v>629</v>
      </c>
    </row>
    <row r="7" spans="1:7" ht="30">
      <c r="A7" s="4">
        <v>6</v>
      </c>
      <c r="B7" s="2" t="s">
        <v>52</v>
      </c>
      <c r="C7" s="1" t="s">
        <v>53</v>
      </c>
      <c r="D7" s="1" t="str">
        <f>TEXT("F17163004053","00000")</f>
        <v>F17163004053</v>
      </c>
      <c r="E7" s="1" t="s">
        <v>59</v>
      </c>
      <c r="F7" s="1">
        <v>9178494197</v>
      </c>
      <c r="G7" s="1">
        <v>629</v>
      </c>
    </row>
    <row r="8" spans="1:7" ht="30">
      <c r="A8" s="4">
        <v>7</v>
      </c>
      <c r="B8" s="2" t="s">
        <v>30</v>
      </c>
      <c r="C8" s="1" t="s">
        <v>53</v>
      </c>
      <c r="D8" s="1" t="str">
        <f>TEXT("F17013009035","00000")</f>
        <v>F17013009035</v>
      </c>
      <c r="E8" s="1" t="s">
        <v>60</v>
      </c>
      <c r="F8" s="1">
        <v>7735380044</v>
      </c>
      <c r="G8" s="1">
        <v>626</v>
      </c>
    </row>
    <row r="9" spans="1:7" ht="30">
      <c r="A9" s="4">
        <v>8</v>
      </c>
      <c r="B9" s="2" t="s">
        <v>26</v>
      </c>
      <c r="C9" s="1" t="s">
        <v>53</v>
      </c>
      <c r="D9" s="1" t="str">
        <f>TEXT("F17001004012","00000")</f>
        <v>F17001004012</v>
      </c>
      <c r="E9" s="1" t="s">
        <v>61</v>
      </c>
      <c r="F9" s="1">
        <v>9938265125</v>
      </c>
      <c r="G9" s="1">
        <v>623</v>
      </c>
    </row>
    <row r="10" spans="1:7" ht="30">
      <c r="A10" s="4">
        <v>9</v>
      </c>
      <c r="B10" s="2" t="s">
        <v>30</v>
      </c>
      <c r="C10" s="1" t="s">
        <v>53</v>
      </c>
      <c r="D10" s="1" t="str">
        <f>TEXT("F17013004072","00000")</f>
        <v>F17013004072</v>
      </c>
      <c r="E10" s="1" t="s">
        <v>62</v>
      </c>
      <c r="F10" s="1">
        <v>9040499469</v>
      </c>
      <c r="G10" s="1">
        <v>622</v>
      </c>
    </row>
    <row r="11" spans="1:7" ht="30">
      <c r="A11" s="4">
        <v>10</v>
      </c>
      <c r="B11" s="2" t="s">
        <v>63</v>
      </c>
      <c r="C11" s="1" t="s">
        <v>53</v>
      </c>
      <c r="D11" s="1" t="str">
        <f>TEXT("F16052004095","00000")</f>
        <v>F16052004095</v>
      </c>
      <c r="E11" s="1" t="s">
        <v>64</v>
      </c>
      <c r="F11" s="1">
        <v>8456894157</v>
      </c>
      <c r="G11" s="1">
        <v>618</v>
      </c>
    </row>
    <row r="12" spans="1:7" ht="30">
      <c r="A12" s="4">
        <v>11</v>
      </c>
      <c r="B12" s="2" t="s">
        <v>52</v>
      </c>
      <c r="C12" s="1" t="s">
        <v>53</v>
      </c>
      <c r="D12" s="1" t="str">
        <f>TEXT("L18163004001","00000")</f>
        <v>L18163004001</v>
      </c>
      <c r="E12" s="1" t="s">
        <v>65</v>
      </c>
      <c r="F12" s="1">
        <v>8093913889</v>
      </c>
      <c r="G12" s="1">
        <v>616</v>
      </c>
    </row>
    <row r="13" spans="1:7" ht="30">
      <c r="A13" s="4">
        <v>12</v>
      </c>
      <c r="B13" s="2" t="s">
        <v>52</v>
      </c>
      <c r="C13" s="1" t="s">
        <v>53</v>
      </c>
      <c r="D13" s="1" t="str">
        <f>TEXT("F17163004015","00000")</f>
        <v>F17163004015</v>
      </c>
      <c r="E13" s="1" t="s">
        <v>66</v>
      </c>
      <c r="F13" s="1">
        <v>7064369543</v>
      </c>
      <c r="G13" s="1">
        <v>612</v>
      </c>
    </row>
    <row r="14" spans="1:7" ht="30">
      <c r="A14" s="4">
        <v>13</v>
      </c>
      <c r="B14" s="2" t="s">
        <v>30</v>
      </c>
      <c r="C14" s="1" t="s">
        <v>53</v>
      </c>
      <c r="D14" s="1" t="str">
        <f>TEXT("F17013004020","00000")</f>
        <v>F17013004020</v>
      </c>
      <c r="E14" s="1" t="s">
        <v>67</v>
      </c>
      <c r="F14" s="1">
        <v>8114660604</v>
      </c>
      <c r="G14" s="1">
        <v>605</v>
      </c>
    </row>
    <row r="15" spans="1:7" ht="30">
      <c r="A15" s="4">
        <v>14</v>
      </c>
      <c r="B15" s="2" t="s">
        <v>26</v>
      </c>
      <c r="C15" s="1" t="s">
        <v>53</v>
      </c>
      <c r="D15" s="1" t="str">
        <f>TEXT("F17001004069","00000")</f>
        <v>F17001004069</v>
      </c>
      <c r="E15" s="1" t="s">
        <v>68</v>
      </c>
      <c r="F15" s="1">
        <v>8658052986</v>
      </c>
      <c r="G15" s="1">
        <v>604</v>
      </c>
    </row>
    <row r="16" spans="1:7" ht="30">
      <c r="A16" s="4">
        <v>15</v>
      </c>
      <c r="B16" s="2" t="s">
        <v>30</v>
      </c>
      <c r="C16" s="1" t="s">
        <v>53</v>
      </c>
      <c r="D16" s="1" t="str">
        <f>TEXT("F17013004088","00000")</f>
        <v>F17013004088</v>
      </c>
      <c r="E16" s="1" t="s">
        <v>69</v>
      </c>
      <c r="F16" s="1">
        <v>8895527673</v>
      </c>
      <c r="G16" s="1">
        <v>604</v>
      </c>
    </row>
    <row r="17" spans="1:7" ht="30">
      <c r="A17" s="4">
        <v>16</v>
      </c>
      <c r="B17" s="2" t="s">
        <v>70</v>
      </c>
      <c r="C17" s="1" t="s">
        <v>53</v>
      </c>
      <c r="D17" s="1" t="str">
        <f>TEXT("F17073004066","00000")</f>
        <v>F17073004066</v>
      </c>
      <c r="E17" s="1" t="s">
        <v>71</v>
      </c>
      <c r="F17" s="1">
        <v>9122067107</v>
      </c>
      <c r="G17" s="1">
        <v>602</v>
      </c>
    </row>
    <row r="18" spans="1:7">
      <c r="A18" s="4">
        <v>17</v>
      </c>
      <c r="B18" s="2" t="s">
        <v>34</v>
      </c>
      <c r="C18" s="1" t="s">
        <v>53</v>
      </c>
      <c r="D18" s="1" t="str">
        <f>TEXT("F17121004058","00000")</f>
        <v>F17121004058</v>
      </c>
      <c r="E18" s="1" t="s">
        <v>72</v>
      </c>
      <c r="F18" s="1">
        <v>9556412418</v>
      </c>
      <c r="G18" s="1">
        <v>600</v>
      </c>
    </row>
    <row r="19" spans="1:7" ht="30">
      <c r="A19" s="4">
        <v>18</v>
      </c>
      <c r="B19" s="2" t="s">
        <v>26</v>
      </c>
      <c r="C19" s="1" t="s">
        <v>53</v>
      </c>
      <c r="D19" s="1" t="str">
        <f>TEXT("F17001004007","00000")</f>
        <v>F17001004007</v>
      </c>
      <c r="E19" s="1" t="s">
        <v>58</v>
      </c>
      <c r="F19" s="1">
        <v>8895799323</v>
      </c>
      <c r="G19" s="1">
        <v>597</v>
      </c>
    </row>
    <row r="20" spans="1:7" ht="30">
      <c r="A20" s="4">
        <v>19</v>
      </c>
      <c r="B20" s="2" t="s">
        <v>30</v>
      </c>
      <c r="C20" s="1" t="s">
        <v>53</v>
      </c>
      <c r="D20" s="1" t="str">
        <f>TEXT("F17013004051","00000")</f>
        <v>F17013004051</v>
      </c>
      <c r="E20" s="1" t="s">
        <v>73</v>
      </c>
      <c r="F20" s="1">
        <v>8658912951</v>
      </c>
      <c r="G20" s="1">
        <v>597</v>
      </c>
    </row>
    <row r="21" spans="1:7">
      <c r="A21" s="4">
        <v>20</v>
      </c>
      <c r="B21" s="2" t="s">
        <v>74</v>
      </c>
      <c r="C21" s="1" t="s">
        <v>53</v>
      </c>
      <c r="D21" s="1" t="str">
        <f>TEXT("F17116004054","00000")</f>
        <v>F17116004054</v>
      </c>
      <c r="E21" s="1" t="s">
        <v>75</v>
      </c>
      <c r="F21" s="1">
        <v>7873971622</v>
      </c>
      <c r="G21" s="1">
        <v>596</v>
      </c>
    </row>
    <row r="22" spans="1:7" ht="30">
      <c r="A22" s="4">
        <v>21</v>
      </c>
      <c r="B22" s="2" t="s">
        <v>26</v>
      </c>
      <c r="C22" s="1" t="s">
        <v>53</v>
      </c>
      <c r="D22" s="1" t="str">
        <f>TEXT("L18001004009","00000")</f>
        <v>L18001004009</v>
      </c>
      <c r="E22" s="1" t="s">
        <v>76</v>
      </c>
      <c r="F22" s="1">
        <v>9776158270</v>
      </c>
      <c r="G22" s="1">
        <v>591</v>
      </c>
    </row>
    <row r="23" spans="1:7" ht="30">
      <c r="A23" s="4">
        <v>22</v>
      </c>
      <c r="B23" s="2" t="s">
        <v>52</v>
      </c>
      <c r="C23" s="1" t="s">
        <v>53</v>
      </c>
      <c r="D23" s="1" t="str">
        <f>TEXT("L18163004014","00000")</f>
        <v>L18163004014</v>
      </c>
      <c r="E23" s="1" t="s">
        <v>77</v>
      </c>
      <c r="F23" s="1">
        <v>8112129017</v>
      </c>
      <c r="G23" s="1">
        <v>591</v>
      </c>
    </row>
    <row r="24" spans="1:7" ht="30">
      <c r="A24" s="4">
        <v>23</v>
      </c>
      <c r="B24" s="2" t="s">
        <v>52</v>
      </c>
      <c r="C24" s="1" t="s">
        <v>53</v>
      </c>
      <c r="D24" s="1" t="str">
        <f>TEXT("F17163004042","00000")</f>
        <v>F17163004042</v>
      </c>
      <c r="E24" s="1" t="s">
        <v>78</v>
      </c>
      <c r="F24" s="1">
        <v>7606828601</v>
      </c>
      <c r="G24" s="1">
        <v>586</v>
      </c>
    </row>
    <row r="25" spans="1:7">
      <c r="A25" s="4">
        <v>24</v>
      </c>
      <c r="B25" s="2" t="s">
        <v>34</v>
      </c>
      <c r="C25" s="1" t="s">
        <v>53</v>
      </c>
      <c r="D25" s="1" t="str">
        <f>TEXT("F17121001039","00000")</f>
        <v>F17121001039</v>
      </c>
      <c r="E25" s="1" t="s">
        <v>79</v>
      </c>
      <c r="F25" s="1">
        <v>9777137723</v>
      </c>
      <c r="G25" s="1">
        <v>584</v>
      </c>
    </row>
    <row r="26" spans="1:7" ht="30">
      <c r="A26" s="4">
        <v>25</v>
      </c>
      <c r="B26" s="2" t="s">
        <v>30</v>
      </c>
      <c r="C26" s="1" t="s">
        <v>53</v>
      </c>
      <c r="D26" s="1" t="str">
        <f>TEXT("F17013004057","00000")</f>
        <v>F17013004057</v>
      </c>
      <c r="E26" s="1" t="s">
        <v>80</v>
      </c>
      <c r="F26" s="1">
        <v>9861009462</v>
      </c>
      <c r="G26" s="1">
        <v>581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19" sqref="D19"/>
    </sheetView>
  </sheetViews>
  <sheetFormatPr defaultRowHeight="15"/>
  <cols>
    <col min="2" max="2" width="36.5703125" bestFit="1" customWidth="1"/>
    <col min="3" max="3" width="23" bestFit="1" customWidth="1"/>
    <col min="4" max="4" width="19.7109375" bestFit="1" customWidth="1"/>
    <col min="5" max="5" width="19.8554687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3">
        <v>1</v>
      </c>
      <c r="B2" s="2" t="s">
        <v>81</v>
      </c>
      <c r="C2" s="1" t="s">
        <v>82</v>
      </c>
      <c r="D2" s="1" t="str">
        <f>TEXT("F17098005019","00000")</f>
        <v>F17098005019</v>
      </c>
      <c r="E2" s="1" t="s">
        <v>83</v>
      </c>
      <c r="F2" s="1">
        <v>9090593027</v>
      </c>
      <c r="G2" s="1">
        <v>581</v>
      </c>
    </row>
    <row r="3" spans="1:7" ht="30">
      <c r="A3" s="3">
        <v>2</v>
      </c>
      <c r="B3" s="2" t="s">
        <v>84</v>
      </c>
      <c r="C3" s="1" t="s">
        <v>82</v>
      </c>
      <c r="D3" s="1" t="str">
        <f>TEXT("F17018005016","00000")</f>
        <v>F17018005016</v>
      </c>
      <c r="E3" s="1" t="s">
        <v>85</v>
      </c>
      <c r="F3" s="1">
        <v>7894012201</v>
      </c>
      <c r="G3" s="1">
        <v>569</v>
      </c>
    </row>
    <row r="4" spans="1:7" ht="30">
      <c r="A4" s="3">
        <v>3</v>
      </c>
      <c r="B4" s="2" t="s">
        <v>84</v>
      </c>
      <c r="C4" s="1" t="s">
        <v>82</v>
      </c>
      <c r="D4" s="1" t="str">
        <f>TEXT("L18018005007","00000")</f>
        <v>L18018005007</v>
      </c>
      <c r="E4" s="1" t="s">
        <v>86</v>
      </c>
      <c r="F4" s="1">
        <v>7327039995</v>
      </c>
      <c r="G4" s="1">
        <v>546</v>
      </c>
    </row>
    <row r="5" spans="1:7" ht="30">
      <c r="A5" s="3">
        <v>4</v>
      </c>
      <c r="B5" s="2" t="s">
        <v>84</v>
      </c>
      <c r="C5" s="1" t="s">
        <v>82</v>
      </c>
      <c r="D5" s="1" t="str">
        <f>TEXT("F17018005025","00000")</f>
        <v>F17018005025</v>
      </c>
      <c r="E5" s="1" t="s">
        <v>87</v>
      </c>
      <c r="F5" s="1">
        <v>9556087413</v>
      </c>
      <c r="G5" s="1">
        <v>490</v>
      </c>
    </row>
    <row r="6" spans="1:7">
      <c r="A6" s="3">
        <v>5</v>
      </c>
      <c r="B6" s="2" t="s">
        <v>88</v>
      </c>
      <c r="C6" s="1" t="s">
        <v>82</v>
      </c>
      <c r="D6" s="1" t="str">
        <f>TEXT("F17110005008","00000")</f>
        <v>F17110005008</v>
      </c>
      <c r="E6" s="1" t="s">
        <v>89</v>
      </c>
      <c r="F6" s="1">
        <v>9937343070</v>
      </c>
      <c r="G6" s="1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D19" sqref="D19"/>
    </sheetView>
  </sheetViews>
  <sheetFormatPr defaultRowHeight="15"/>
  <cols>
    <col min="2" max="3" width="36.5703125" bestFit="1" customWidth="1"/>
    <col min="4" max="4" width="19.7109375" bestFit="1" customWidth="1"/>
    <col min="5" max="5" width="31.4257812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3">
        <v>1</v>
      </c>
      <c r="B2" s="2" t="s">
        <v>26</v>
      </c>
      <c r="C2" s="1" t="s">
        <v>90</v>
      </c>
      <c r="D2" s="1" t="str">
        <f>TEXT("F17001006041","00000")</f>
        <v>F17001006041</v>
      </c>
      <c r="E2" s="1" t="s">
        <v>91</v>
      </c>
      <c r="F2" s="1">
        <v>7894304882</v>
      </c>
      <c r="G2" s="1">
        <v>585</v>
      </c>
    </row>
    <row r="3" spans="1:7" ht="30">
      <c r="A3" s="3">
        <v>2</v>
      </c>
      <c r="B3" s="2" t="s">
        <v>92</v>
      </c>
      <c r="C3" s="1" t="s">
        <v>90</v>
      </c>
      <c r="D3" s="1" t="str">
        <f>TEXT("F17037006005","00000")</f>
        <v>F17037006005</v>
      </c>
      <c r="E3" s="1" t="s">
        <v>93</v>
      </c>
      <c r="F3" s="1">
        <v>9178985140</v>
      </c>
      <c r="G3" s="1">
        <v>477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4" sqref="F14"/>
    </sheetView>
  </sheetViews>
  <sheetFormatPr defaultRowHeight="15"/>
  <cols>
    <col min="2" max="2" width="36.5703125" bestFit="1" customWidth="1"/>
    <col min="3" max="3" width="22.5703125" bestFit="1" customWidth="1"/>
    <col min="4" max="4" width="19.7109375" bestFit="1" customWidth="1"/>
    <col min="5" max="5" width="20.710937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3">
        <v>1</v>
      </c>
      <c r="B2" s="2" t="s">
        <v>39</v>
      </c>
      <c r="C2" s="1" t="s">
        <v>94</v>
      </c>
      <c r="D2" s="1" t="str">
        <f>TEXT("F17014024006","00000")</f>
        <v>F17014024006</v>
      </c>
      <c r="E2" s="1" t="s">
        <v>95</v>
      </c>
      <c r="F2" s="1">
        <v>7667761720</v>
      </c>
      <c r="G2" s="1">
        <v>658</v>
      </c>
    </row>
    <row r="3" spans="1:7" ht="30">
      <c r="A3" s="3">
        <v>2</v>
      </c>
      <c r="B3" s="2" t="s">
        <v>26</v>
      </c>
      <c r="C3" s="1" t="s">
        <v>94</v>
      </c>
      <c r="D3" s="1" t="str">
        <f>TEXT("F17001024010","00000")</f>
        <v>F17001024010</v>
      </c>
      <c r="E3" s="1" t="s">
        <v>96</v>
      </c>
      <c r="F3" s="1">
        <v>9937019660</v>
      </c>
      <c r="G3" s="1">
        <v>639</v>
      </c>
    </row>
    <row r="4" spans="1:7" ht="30">
      <c r="A4" s="3">
        <v>3</v>
      </c>
      <c r="B4" s="2" t="s">
        <v>97</v>
      </c>
      <c r="C4" s="1" t="s">
        <v>94</v>
      </c>
      <c r="D4" s="1" t="str">
        <f>TEXT("F17011024016","00000")</f>
        <v>F17011024016</v>
      </c>
      <c r="E4" s="1" t="s">
        <v>98</v>
      </c>
      <c r="F4" s="1">
        <v>6361595080</v>
      </c>
      <c r="G4" s="1">
        <v>619</v>
      </c>
    </row>
    <row r="5" spans="1:7" ht="30">
      <c r="A5" s="3">
        <v>4</v>
      </c>
      <c r="B5" s="2" t="s">
        <v>97</v>
      </c>
      <c r="C5" s="1" t="s">
        <v>94</v>
      </c>
      <c r="D5" s="1" t="str">
        <f>TEXT("F17011024026","00000")</f>
        <v>F17011024026</v>
      </c>
      <c r="E5" s="1" t="s">
        <v>99</v>
      </c>
      <c r="F5" s="1">
        <v>6370405278</v>
      </c>
      <c r="G5" s="1">
        <v>579</v>
      </c>
    </row>
    <row r="6" spans="1:7" ht="30">
      <c r="A6" s="3">
        <v>5</v>
      </c>
      <c r="B6" s="2" t="s">
        <v>36</v>
      </c>
      <c r="C6" s="1" t="s">
        <v>94</v>
      </c>
      <c r="D6" s="1" t="str">
        <f>TEXT("L18012024001","00000")</f>
        <v>L18012024001</v>
      </c>
      <c r="E6" s="1" t="s">
        <v>100</v>
      </c>
      <c r="F6" s="1">
        <v>8018763284</v>
      </c>
      <c r="G6" s="1">
        <v>575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6" sqref="F16"/>
    </sheetView>
  </sheetViews>
  <sheetFormatPr defaultRowHeight="15"/>
  <cols>
    <col min="2" max="2" width="36.5703125" bestFit="1" customWidth="1"/>
    <col min="3" max="3" width="24" bestFit="1" customWidth="1"/>
    <col min="4" max="4" width="19.7109375" bestFit="1" customWidth="1"/>
    <col min="5" max="5" width="20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3">
        <v>1</v>
      </c>
      <c r="B2" s="2" t="s">
        <v>30</v>
      </c>
      <c r="C2" s="1" t="s">
        <v>101</v>
      </c>
      <c r="D2" s="1" t="str">
        <f>TEXT("F17013009022","00000")</f>
        <v>F17013009022</v>
      </c>
      <c r="E2" s="1" t="s">
        <v>102</v>
      </c>
      <c r="F2" s="1">
        <v>9437980727</v>
      </c>
      <c r="G2" s="1">
        <v>670</v>
      </c>
    </row>
    <row r="3" spans="1:7" ht="30">
      <c r="A3" s="3">
        <v>2</v>
      </c>
      <c r="B3" s="2" t="s">
        <v>30</v>
      </c>
      <c r="C3" s="1" t="s">
        <v>101</v>
      </c>
      <c r="D3" s="1" t="str">
        <f>TEXT("F17013009086","00000")</f>
        <v>F17013009086</v>
      </c>
      <c r="E3" s="1" t="s">
        <v>103</v>
      </c>
      <c r="F3" s="1">
        <v>8018281247</v>
      </c>
      <c r="G3" s="1">
        <v>662</v>
      </c>
    </row>
    <row r="4" spans="1:7" ht="30">
      <c r="A4" s="3">
        <v>3</v>
      </c>
      <c r="B4" s="2" t="s">
        <v>104</v>
      </c>
      <c r="C4" s="1" t="s">
        <v>101</v>
      </c>
      <c r="D4" s="1" t="str">
        <f>TEXT("F17004009020","00000")</f>
        <v>F17004009020</v>
      </c>
      <c r="E4" s="1" t="s">
        <v>105</v>
      </c>
      <c r="F4" s="1">
        <v>7504549979</v>
      </c>
      <c r="G4" s="1">
        <v>610</v>
      </c>
    </row>
    <row r="5" spans="1:7" ht="30">
      <c r="A5" s="3">
        <v>4</v>
      </c>
      <c r="B5" s="2" t="s">
        <v>30</v>
      </c>
      <c r="C5" s="1" t="s">
        <v>101</v>
      </c>
      <c r="D5" s="1" t="str">
        <f>TEXT("F17013009015","00000")</f>
        <v>F17013009015</v>
      </c>
      <c r="E5" s="1" t="s">
        <v>106</v>
      </c>
      <c r="F5" s="1">
        <v>9861377044</v>
      </c>
      <c r="G5" s="1">
        <v>600</v>
      </c>
    </row>
    <row r="6" spans="1:7">
      <c r="A6" s="3">
        <v>5</v>
      </c>
      <c r="B6" s="2" t="s">
        <v>107</v>
      </c>
      <c r="C6" s="1" t="s">
        <v>101</v>
      </c>
      <c r="D6" s="1" t="str">
        <f>TEXT("F17126009032","00000")</f>
        <v>F17126009032</v>
      </c>
      <c r="E6" s="1" t="s">
        <v>108</v>
      </c>
      <c r="F6" s="1">
        <v>8456886103</v>
      </c>
      <c r="G6" s="1">
        <v>592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opLeftCell="A13" workbookViewId="0">
      <selection activeCell="I5" sqref="I5"/>
    </sheetView>
  </sheetViews>
  <sheetFormatPr defaultRowHeight="15"/>
  <cols>
    <col min="2" max="2" width="36.5703125" bestFit="1" customWidth="1"/>
    <col min="3" max="3" width="20.28515625" bestFit="1" customWidth="1"/>
    <col min="4" max="4" width="19.7109375" bestFit="1" customWidth="1"/>
    <col min="5" max="5" width="25.140625" bestFit="1" customWidth="1"/>
    <col min="6" max="6" width="15.140625" bestFit="1" customWidth="1"/>
    <col min="7" max="7" width="5.42578125" bestFit="1" customWidth="1"/>
  </cols>
  <sheetData>
    <row r="1" spans="1:7">
      <c r="A1" s="3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36</v>
      </c>
      <c r="C2" s="1" t="s">
        <v>109</v>
      </c>
      <c r="D2" s="1" t="str">
        <f>TEXT("L18012002018","00000")</f>
        <v>L18012002018</v>
      </c>
      <c r="E2" s="1" t="s">
        <v>110</v>
      </c>
      <c r="F2" s="1">
        <v>8480137073</v>
      </c>
      <c r="G2" s="1">
        <v>651</v>
      </c>
    </row>
    <row r="3" spans="1:7" ht="30">
      <c r="A3" s="4">
        <v>2</v>
      </c>
      <c r="B3" s="2" t="s">
        <v>111</v>
      </c>
      <c r="C3" s="1" t="s">
        <v>109</v>
      </c>
      <c r="D3" s="1" t="str">
        <f>TEXT("F17032002046","00000")</f>
        <v>F17032002046</v>
      </c>
      <c r="E3" s="1" t="s">
        <v>112</v>
      </c>
      <c r="F3" s="1">
        <v>9438034553</v>
      </c>
      <c r="G3" s="1">
        <v>633</v>
      </c>
    </row>
    <row r="4" spans="1:7" ht="30">
      <c r="A4" s="4">
        <v>3</v>
      </c>
      <c r="B4" s="2" t="s">
        <v>26</v>
      </c>
      <c r="C4" s="1" t="s">
        <v>109</v>
      </c>
      <c r="D4" s="1" t="str">
        <f>TEXT("F17001002036","00000")</f>
        <v>F17001002036</v>
      </c>
      <c r="E4" s="1" t="s">
        <v>113</v>
      </c>
      <c r="F4" s="1">
        <v>7787988207</v>
      </c>
      <c r="G4" s="1">
        <v>631</v>
      </c>
    </row>
    <row r="5" spans="1:7" ht="30">
      <c r="A5" s="4">
        <v>4</v>
      </c>
      <c r="B5" s="2" t="s">
        <v>26</v>
      </c>
      <c r="C5" s="1" t="s">
        <v>109</v>
      </c>
      <c r="D5" s="1" t="str">
        <f>TEXT("F17001002066","00000")</f>
        <v>F17001002066</v>
      </c>
      <c r="E5" s="1" t="s">
        <v>114</v>
      </c>
      <c r="F5" s="1">
        <v>9431952918</v>
      </c>
      <c r="G5" s="1">
        <v>631</v>
      </c>
    </row>
    <row r="6" spans="1:7" ht="30">
      <c r="A6" s="4">
        <v>5</v>
      </c>
      <c r="B6" s="2" t="s">
        <v>26</v>
      </c>
      <c r="C6" s="1" t="s">
        <v>109</v>
      </c>
      <c r="D6" s="1" t="str">
        <f>TEXT("F17001002040","00000")</f>
        <v>F17001002040</v>
      </c>
      <c r="E6" s="1" t="s">
        <v>115</v>
      </c>
      <c r="F6" s="1">
        <v>9777977237</v>
      </c>
      <c r="G6" s="1">
        <v>629</v>
      </c>
    </row>
    <row r="7" spans="1:7" ht="30">
      <c r="A7" s="4">
        <v>6</v>
      </c>
      <c r="B7" s="2" t="s">
        <v>30</v>
      </c>
      <c r="C7" s="1" t="s">
        <v>109</v>
      </c>
      <c r="D7" s="1" t="str">
        <f>TEXT("F17013002040","00000")</f>
        <v>F17013002040</v>
      </c>
      <c r="E7" s="1" t="s">
        <v>116</v>
      </c>
      <c r="F7" s="1">
        <v>9132215562</v>
      </c>
      <c r="G7" s="1">
        <v>623</v>
      </c>
    </row>
    <row r="8" spans="1:7">
      <c r="A8" s="4">
        <v>7</v>
      </c>
      <c r="B8" s="2" t="s">
        <v>107</v>
      </c>
      <c r="C8" s="1" t="s">
        <v>109</v>
      </c>
      <c r="D8" s="1" t="str">
        <f>TEXT("F17126001029","00000")</f>
        <v>F17126001029</v>
      </c>
      <c r="E8" s="1" t="s">
        <v>117</v>
      </c>
      <c r="F8" s="1">
        <v>8895131574</v>
      </c>
      <c r="G8" s="1">
        <v>623</v>
      </c>
    </row>
    <row r="9" spans="1:7" ht="30">
      <c r="A9" s="4">
        <v>8</v>
      </c>
      <c r="B9" s="2" t="s">
        <v>36</v>
      </c>
      <c r="C9" s="1" t="s">
        <v>109</v>
      </c>
      <c r="D9" s="1" t="str">
        <f>TEXT("L18012002007","00000")</f>
        <v>L18012002007</v>
      </c>
      <c r="E9" s="1" t="s">
        <v>118</v>
      </c>
      <c r="F9" s="1">
        <v>7751972678</v>
      </c>
      <c r="G9" s="1">
        <v>623</v>
      </c>
    </row>
    <row r="10" spans="1:7" ht="30">
      <c r="A10" s="4">
        <v>9</v>
      </c>
      <c r="B10" s="2" t="s">
        <v>26</v>
      </c>
      <c r="C10" s="1" t="s">
        <v>109</v>
      </c>
      <c r="D10" s="1" t="str">
        <f>TEXT("F17001002059","00000")</f>
        <v>F17001002059</v>
      </c>
      <c r="E10" s="1" t="s">
        <v>119</v>
      </c>
      <c r="F10" s="1">
        <v>9853422895</v>
      </c>
      <c r="G10" s="1">
        <v>622</v>
      </c>
    </row>
    <row r="11" spans="1:7" ht="30">
      <c r="A11" s="4">
        <v>10</v>
      </c>
      <c r="B11" s="2" t="s">
        <v>26</v>
      </c>
      <c r="C11" s="1" t="s">
        <v>109</v>
      </c>
      <c r="D11" s="1" t="str">
        <f>TEXT("F17001002007","00000")</f>
        <v>F17001002007</v>
      </c>
      <c r="E11" s="1" t="s">
        <v>120</v>
      </c>
      <c r="F11" s="1">
        <v>7238895651</v>
      </c>
      <c r="G11" s="1">
        <v>621</v>
      </c>
    </row>
    <row r="12" spans="1:7" ht="30">
      <c r="A12" s="4">
        <v>11</v>
      </c>
      <c r="B12" s="2" t="s">
        <v>30</v>
      </c>
      <c r="C12" s="1" t="s">
        <v>109</v>
      </c>
      <c r="D12" s="1" t="str">
        <f>TEXT("F17013002010","00000")</f>
        <v>F17013002010</v>
      </c>
      <c r="E12" s="1" t="s">
        <v>121</v>
      </c>
      <c r="F12" s="1">
        <v>8763258828</v>
      </c>
      <c r="G12" s="1">
        <v>620</v>
      </c>
    </row>
    <row r="13" spans="1:7">
      <c r="A13" s="4">
        <v>12</v>
      </c>
      <c r="B13" s="2" t="s">
        <v>74</v>
      </c>
      <c r="C13" s="1" t="s">
        <v>109</v>
      </c>
      <c r="D13" s="1" t="str">
        <f>TEXT("F17116002039","00000")</f>
        <v>F17116002039</v>
      </c>
      <c r="E13" s="1" t="s">
        <v>122</v>
      </c>
      <c r="F13" s="1">
        <v>8598861674</v>
      </c>
      <c r="G13" s="1">
        <v>617</v>
      </c>
    </row>
    <row r="14" spans="1:7">
      <c r="A14" s="4">
        <v>13</v>
      </c>
      <c r="B14" s="2" t="s">
        <v>24</v>
      </c>
      <c r="C14" s="1" t="s">
        <v>109</v>
      </c>
      <c r="D14" s="1" t="str">
        <f>TEXT("L18113002005","00000")</f>
        <v>L18113002005</v>
      </c>
      <c r="E14" s="1" t="s">
        <v>123</v>
      </c>
      <c r="F14" s="1">
        <v>8249574266</v>
      </c>
      <c r="G14" s="1">
        <v>617</v>
      </c>
    </row>
    <row r="15" spans="1:7" ht="30">
      <c r="A15" s="4">
        <v>14</v>
      </c>
      <c r="B15" s="2" t="s">
        <v>30</v>
      </c>
      <c r="C15" s="1" t="s">
        <v>109</v>
      </c>
      <c r="D15" s="1" t="str">
        <f>TEXT("L18013002015","00000")</f>
        <v>L18013002015</v>
      </c>
      <c r="E15" s="1" t="s">
        <v>124</v>
      </c>
      <c r="F15" s="1">
        <v>8917491192</v>
      </c>
      <c r="G15" s="1">
        <v>616</v>
      </c>
    </row>
    <row r="16" spans="1:7" ht="30">
      <c r="A16" s="4">
        <v>15</v>
      </c>
      <c r="B16" s="2" t="s">
        <v>26</v>
      </c>
      <c r="C16" s="1" t="s">
        <v>109</v>
      </c>
      <c r="D16" s="1" t="str">
        <f>TEXT("F17001002046","00000")</f>
        <v>F17001002046</v>
      </c>
      <c r="E16" s="1" t="s">
        <v>125</v>
      </c>
      <c r="F16" s="1">
        <v>7873549079</v>
      </c>
      <c r="G16" s="1">
        <v>611</v>
      </c>
    </row>
    <row r="17" spans="1:7" ht="30">
      <c r="A17" s="4">
        <v>16</v>
      </c>
      <c r="B17" s="2" t="s">
        <v>30</v>
      </c>
      <c r="C17" s="1" t="s">
        <v>109</v>
      </c>
      <c r="D17" s="1" t="str">
        <f>TEXT("F17013002035","00000")</f>
        <v>F17013002035</v>
      </c>
      <c r="E17" s="1" t="s">
        <v>126</v>
      </c>
      <c r="F17" s="1">
        <v>9583328847</v>
      </c>
      <c r="G17" s="1">
        <v>611</v>
      </c>
    </row>
    <row r="18" spans="1:7" ht="30">
      <c r="A18" s="4">
        <v>17</v>
      </c>
      <c r="B18" s="2" t="s">
        <v>26</v>
      </c>
      <c r="C18" s="1" t="s">
        <v>109</v>
      </c>
      <c r="D18" s="1" t="str">
        <f>TEXT("F17001002072","00000")</f>
        <v>F17001002072</v>
      </c>
      <c r="E18" s="1" t="s">
        <v>127</v>
      </c>
      <c r="F18" s="1">
        <v>9937195197</v>
      </c>
      <c r="G18" s="1">
        <v>610</v>
      </c>
    </row>
    <row r="19" spans="1:7" ht="30">
      <c r="A19" s="4">
        <v>18</v>
      </c>
      <c r="B19" s="2" t="s">
        <v>39</v>
      </c>
      <c r="C19" s="1" t="s">
        <v>109</v>
      </c>
      <c r="D19" s="1" t="str">
        <f>TEXT("F17014002004","00000")</f>
        <v>F17014002004</v>
      </c>
      <c r="E19" s="1" t="s">
        <v>128</v>
      </c>
      <c r="F19" s="1">
        <v>9938786696</v>
      </c>
      <c r="G19" s="1">
        <v>610</v>
      </c>
    </row>
    <row r="20" spans="1:7" ht="30">
      <c r="A20" s="4">
        <v>19</v>
      </c>
      <c r="B20" s="2" t="s">
        <v>129</v>
      </c>
      <c r="C20" s="1" t="s">
        <v>109</v>
      </c>
      <c r="D20" s="1" t="str">
        <f>TEXT("F17072002045","00000")</f>
        <v>F17072002045</v>
      </c>
      <c r="E20" s="1" t="s">
        <v>130</v>
      </c>
      <c r="F20" s="1">
        <v>8895917637</v>
      </c>
      <c r="G20" s="1">
        <v>609</v>
      </c>
    </row>
    <row r="21" spans="1:7" ht="30">
      <c r="A21" s="4">
        <v>20</v>
      </c>
      <c r="B21" s="2" t="s">
        <v>131</v>
      </c>
      <c r="C21" s="1" t="s">
        <v>109</v>
      </c>
      <c r="D21" s="1" t="str">
        <f>TEXT("F17005002097","00000")</f>
        <v>F17005002097</v>
      </c>
      <c r="E21" s="1" t="s">
        <v>132</v>
      </c>
      <c r="F21" s="1">
        <v>7749870588</v>
      </c>
      <c r="G21" s="1">
        <v>606</v>
      </c>
    </row>
    <row r="22" spans="1:7" ht="30">
      <c r="A22" s="4">
        <v>21</v>
      </c>
      <c r="B22" s="2" t="s">
        <v>36</v>
      </c>
      <c r="C22" s="1" t="s">
        <v>109</v>
      </c>
      <c r="D22" s="1" t="str">
        <f>TEXT("F17012002009","00000")</f>
        <v>F17012002009</v>
      </c>
      <c r="E22" s="1" t="s">
        <v>133</v>
      </c>
      <c r="F22" s="1">
        <v>8763244085</v>
      </c>
      <c r="G22" s="1">
        <v>606</v>
      </c>
    </row>
    <row r="23" spans="1:7" ht="30">
      <c r="A23" s="4">
        <v>22</v>
      </c>
      <c r="B23" s="2" t="s">
        <v>134</v>
      </c>
      <c r="C23" s="1" t="s">
        <v>109</v>
      </c>
      <c r="D23" s="1" t="str">
        <f>TEXT("F17017002015","00000")</f>
        <v>F17017002015</v>
      </c>
      <c r="E23" s="1" t="s">
        <v>135</v>
      </c>
      <c r="F23" s="1">
        <v>9437373373</v>
      </c>
      <c r="G23" s="1">
        <v>604</v>
      </c>
    </row>
    <row r="24" spans="1:7">
      <c r="A24" s="4">
        <v>23</v>
      </c>
      <c r="B24" s="2" t="s">
        <v>107</v>
      </c>
      <c r="C24" s="1" t="s">
        <v>109</v>
      </c>
      <c r="D24" s="1" t="str">
        <f>TEXT("F17126002058","00000")</f>
        <v>F17126002058</v>
      </c>
      <c r="E24" s="1" t="s">
        <v>136</v>
      </c>
      <c r="F24" s="1">
        <v>7873747282</v>
      </c>
      <c r="G24" s="1">
        <v>604</v>
      </c>
    </row>
    <row r="25" spans="1:7" ht="30">
      <c r="A25" s="4">
        <v>24</v>
      </c>
      <c r="B25" s="2" t="s">
        <v>36</v>
      </c>
      <c r="C25" s="1" t="s">
        <v>109</v>
      </c>
      <c r="D25" s="1" t="str">
        <f>TEXT("F17012002062","00000")</f>
        <v>F17012002062</v>
      </c>
      <c r="E25" s="1" t="s">
        <v>137</v>
      </c>
      <c r="F25" s="1">
        <v>7606951198</v>
      </c>
      <c r="G25" s="1">
        <v>601</v>
      </c>
    </row>
    <row r="26" spans="1:7">
      <c r="A26" s="4">
        <v>25</v>
      </c>
      <c r="B26" s="2" t="s">
        <v>138</v>
      </c>
      <c r="C26" s="1" t="s">
        <v>109</v>
      </c>
      <c r="D26" s="1" t="str">
        <f>TEXT("F17020002034","00000")</f>
        <v>F17020002034</v>
      </c>
      <c r="E26" s="1" t="s">
        <v>139</v>
      </c>
      <c r="F26" s="1">
        <v>9938589086</v>
      </c>
      <c r="G26" s="1">
        <v>600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16" sqref="G16"/>
    </sheetView>
  </sheetViews>
  <sheetFormatPr defaultRowHeight="15"/>
  <cols>
    <col min="1" max="1" width="9.140625" style="5"/>
    <col min="2" max="2" width="36.5703125" bestFit="1" customWidth="1"/>
    <col min="3" max="3" width="30.5703125" bestFit="1" customWidth="1"/>
    <col min="4" max="4" width="19.7109375" bestFit="1" customWidth="1"/>
    <col min="5" max="5" width="24.28515625" bestFit="1" customWidth="1"/>
    <col min="6" max="6" width="15.140625" bestFit="1" customWidth="1"/>
    <col min="7" max="7" width="5.42578125" bestFit="1" customWidth="1"/>
  </cols>
  <sheetData>
    <row r="1" spans="1:7">
      <c r="A1" s="4" t="s">
        <v>44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140</v>
      </c>
      <c r="C2" s="1" t="s">
        <v>141</v>
      </c>
      <c r="D2" s="1" t="str">
        <f>TEXT("F17024007018","00000")</f>
        <v>F17024007018</v>
      </c>
      <c r="E2" s="1" t="s">
        <v>142</v>
      </c>
      <c r="F2" s="1">
        <v>8018630664</v>
      </c>
      <c r="G2" s="1">
        <v>677</v>
      </c>
    </row>
    <row r="3" spans="1:7" ht="30">
      <c r="A3" s="4">
        <v>2</v>
      </c>
      <c r="B3" s="2" t="s">
        <v>26</v>
      </c>
      <c r="C3" s="1" t="s">
        <v>141</v>
      </c>
      <c r="D3" s="1" t="str">
        <f>TEXT("F17001007003","00000")</f>
        <v>F17001007003</v>
      </c>
      <c r="E3" s="1" t="s">
        <v>143</v>
      </c>
      <c r="F3" s="1">
        <v>7077742852</v>
      </c>
      <c r="G3" s="1">
        <v>665</v>
      </c>
    </row>
    <row r="4" spans="1:7">
      <c r="A4" s="4">
        <v>3</v>
      </c>
      <c r="B4" s="2" t="s">
        <v>144</v>
      </c>
      <c r="C4" s="1" t="s">
        <v>141</v>
      </c>
      <c r="D4" s="1" t="str">
        <f>TEXT("F17019007024","00000")</f>
        <v>F17019007024</v>
      </c>
      <c r="E4" s="1" t="s">
        <v>145</v>
      </c>
      <c r="F4" s="1">
        <v>9777979976</v>
      </c>
      <c r="G4" s="1">
        <v>653</v>
      </c>
    </row>
    <row r="5" spans="1:7">
      <c r="A5" s="4">
        <v>4</v>
      </c>
      <c r="B5" s="2" t="s">
        <v>144</v>
      </c>
      <c r="C5" s="1" t="s">
        <v>141</v>
      </c>
      <c r="D5" s="1" t="str">
        <f>TEXT("F17019007046","00000")</f>
        <v>F17019007046</v>
      </c>
      <c r="E5" s="1" t="s">
        <v>146</v>
      </c>
      <c r="F5" s="1">
        <v>7381333644</v>
      </c>
      <c r="G5" s="1">
        <v>651</v>
      </c>
    </row>
    <row r="6" spans="1:7">
      <c r="A6" s="4">
        <v>5</v>
      </c>
      <c r="B6" s="2" t="s">
        <v>144</v>
      </c>
      <c r="C6" s="1" t="s">
        <v>141</v>
      </c>
      <c r="D6" s="1" t="str">
        <f>TEXT("F17019007031","00000")</f>
        <v>F17019007031</v>
      </c>
      <c r="E6" s="1" t="s">
        <v>147</v>
      </c>
      <c r="F6" s="1">
        <v>8837414361</v>
      </c>
      <c r="G6" s="1">
        <v>650</v>
      </c>
    </row>
    <row r="7" spans="1:7">
      <c r="A7" s="4">
        <v>6</v>
      </c>
      <c r="B7" s="2" t="s">
        <v>18</v>
      </c>
      <c r="C7" s="1" t="s">
        <v>141</v>
      </c>
      <c r="D7" s="1" t="str">
        <f>TEXT("F17100007014","00000")</f>
        <v>F17100007014</v>
      </c>
      <c r="E7" s="1" t="s">
        <v>148</v>
      </c>
      <c r="F7" s="1">
        <v>7381382791</v>
      </c>
      <c r="G7" s="1">
        <v>646</v>
      </c>
    </row>
    <row r="8" spans="1:7">
      <c r="A8" s="4">
        <v>7</v>
      </c>
      <c r="B8" s="2" t="s">
        <v>18</v>
      </c>
      <c r="C8" s="1" t="s">
        <v>141</v>
      </c>
      <c r="D8" s="1" t="str">
        <f>TEXT("F17100007010","00000")</f>
        <v>F17100007010</v>
      </c>
      <c r="E8" s="1" t="s">
        <v>149</v>
      </c>
      <c r="F8" s="1">
        <v>8327773832</v>
      </c>
      <c r="G8" s="1">
        <v>644</v>
      </c>
    </row>
    <row r="9" spans="1:7" ht="30">
      <c r="A9" s="4">
        <v>8</v>
      </c>
      <c r="B9" s="2" t="s">
        <v>26</v>
      </c>
      <c r="C9" s="1" t="s">
        <v>141</v>
      </c>
      <c r="D9" s="1" t="str">
        <f>TEXT("L18001007008","00000")</f>
        <v>L18001007008</v>
      </c>
      <c r="E9" s="1" t="s">
        <v>150</v>
      </c>
      <c r="F9" s="1">
        <v>9114988317</v>
      </c>
      <c r="G9" s="1">
        <v>642</v>
      </c>
    </row>
    <row r="10" spans="1:7">
      <c r="A10" s="4">
        <v>9</v>
      </c>
      <c r="B10" s="2" t="s">
        <v>144</v>
      </c>
      <c r="C10" s="1" t="s">
        <v>141</v>
      </c>
      <c r="D10" s="1" t="str">
        <f>TEXT("F17019007014","00000")</f>
        <v>F17019007014</v>
      </c>
      <c r="E10" s="1" t="s">
        <v>151</v>
      </c>
      <c r="F10" s="1">
        <v>9733965290</v>
      </c>
      <c r="G10" s="1">
        <v>635</v>
      </c>
    </row>
    <row r="11" spans="1:7" ht="30">
      <c r="A11" s="4">
        <v>10</v>
      </c>
      <c r="B11" s="2" t="s">
        <v>26</v>
      </c>
      <c r="C11" s="1" t="s">
        <v>141</v>
      </c>
      <c r="D11" s="1" t="str">
        <f>TEXT("F17001007016","00000")</f>
        <v>F17001007016</v>
      </c>
      <c r="E11" s="1" t="s">
        <v>152</v>
      </c>
      <c r="F11" s="1">
        <v>8895537984</v>
      </c>
      <c r="G11" s="1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Civil</vt:lpstr>
      <vt:lpstr>Chemical</vt:lpstr>
      <vt:lpstr>Mechanical</vt:lpstr>
      <vt:lpstr>Automobile</vt:lpstr>
      <vt:lpstr>AE&amp;I</vt:lpstr>
      <vt:lpstr>IT</vt:lpstr>
      <vt:lpstr>Mettaurgical</vt:lpstr>
      <vt:lpstr>Electrical</vt:lpstr>
      <vt:lpstr>CSE</vt:lpstr>
      <vt:lpstr>E&amp;TC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CUTTACK</cp:lastModifiedBy>
  <dcterms:created xsi:type="dcterms:W3CDTF">2020-06-02T10:58:18Z</dcterms:created>
  <dcterms:modified xsi:type="dcterms:W3CDTF">2020-11-18T12:20:51Z</dcterms:modified>
</cp:coreProperties>
</file>