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30" windowWidth="19575" windowHeight="7380" firstSheet="6" activeTab="11"/>
  </bookViews>
  <sheets>
    <sheet name="AEI" sheetId="1" r:id="rId1"/>
    <sheet name="AUTO -3rd sem" sheetId="2" r:id="rId2"/>
    <sheet name="IT -3rd sem" sheetId="3" r:id="rId3"/>
    <sheet name="CHEM-3rd sem" sheetId="4" r:id="rId4"/>
    <sheet name="MOM-3rd sem" sheetId="5" r:id="rId5"/>
    <sheet name="MET-3rd sem" sheetId="6" r:id="rId6"/>
    <sheet name="MINING-3rd sem" sheetId="7" r:id="rId7"/>
    <sheet name="CSE-3rd sem" sheetId="8" r:id="rId8"/>
    <sheet name="ETC-3rd sem" sheetId="10" r:id="rId9"/>
    <sheet name="MECH-3rd sem" sheetId="11" r:id="rId10"/>
    <sheet name="CIVIL-3rd sem" sheetId="13" r:id="rId11"/>
    <sheet name="Elect-3rd sem revised" sheetId="14" r:id="rId12"/>
  </sheets>
  <calcPr calcId="124519"/>
</workbook>
</file>

<file path=xl/calcChain.xml><?xml version="1.0" encoding="utf-8"?>
<calcChain xmlns="http://schemas.openxmlformats.org/spreadsheetml/2006/main">
  <c r="C131" i="14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09" i="13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39" i="11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82" i="10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46" i="8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C11" i="7"/>
  <c r="C10"/>
  <c r="C9"/>
  <c r="C8"/>
  <c r="C7"/>
  <c r="C6"/>
  <c r="C5"/>
  <c r="C4"/>
  <c r="C3"/>
  <c r="C2"/>
  <c r="C11" i="6"/>
  <c r="C10"/>
  <c r="C9"/>
  <c r="C8"/>
  <c r="C7"/>
  <c r="C6"/>
  <c r="C5"/>
  <c r="C4"/>
  <c r="C3"/>
  <c r="C2"/>
  <c r="C6" i="5"/>
  <c r="C5"/>
  <c r="C4"/>
  <c r="C3"/>
  <c r="C2"/>
  <c r="C7" i="4"/>
  <c r="C6"/>
  <c r="C5"/>
  <c r="C4"/>
  <c r="C3"/>
  <c r="C2"/>
  <c r="C11" i="3"/>
  <c r="C10"/>
  <c r="C9"/>
  <c r="C8"/>
  <c r="C7"/>
  <c r="C6"/>
  <c r="C5"/>
  <c r="C4"/>
  <c r="C3"/>
  <c r="C2"/>
  <c r="C6" i="2"/>
  <c r="C5"/>
  <c r="C4"/>
  <c r="C3"/>
  <c r="C2"/>
  <c r="C9" i="1"/>
  <c r="C8"/>
  <c r="C7"/>
  <c r="C6"/>
  <c r="C5"/>
  <c r="C4"/>
  <c r="C3"/>
  <c r="C2"/>
</calcChain>
</file>

<file path=xl/sharedStrings.xml><?xml version="1.0" encoding="utf-8"?>
<sst xmlns="http://schemas.openxmlformats.org/spreadsheetml/2006/main" count="1740" uniqueCount="677">
  <si>
    <t>Name Of the institute</t>
  </si>
  <si>
    <t>Branch</t>
  </si>
  <si>
    <t>Registration Number</t>
  </si>
  <si>
    <t>Name Of the student</t>
  </si>
  <si>
    <t>Mobile Number</t>
  </si>
  <si>
    <t>Mark</t>
  </si>
  <si>
    <t>Bhubanananda Orissa School of Engineering, Cuttack</t>
  </si>
  <si>
    <t>Applied Electronics &amp; Instrumentation Engg</t>
  </si>
  <si>
    <t>SANJEEB RAJBANSI</t>
  </si>
  <si>
    <t>RAKESH KUMAR SAHU</t>
  </si>
  <si>
    <t>Hi-Tech Institute of Information Technology, Jeypore</t>
  </si>
  <si>
    <t>KUNTALA NAIK</t>
  </si>
  <si>
    <t>PREM KUMAR SINGH</t>
  </si>
  <si>
    <t>LIZA SWAIN</t>
  </si>
  <si>
    <t>NABIN MAJHI</t>
  </si>
  <si>
    <t>GEDULU ALEKHA REDDY</t>
  </si>
  <si>
    <t>DOMU PARAJA</t>
  </si>
  <si>
    <t>Einstein School Of Engineering</t>
  </si>
  <si>
    <t>Automobile Engineering</t>
  </si>
  <si>
    <t>SUDHIR KUMAR</t>
  </si>
  <si>
    <t>RAJESH BARAL</t>
  </si>
  <si>
    <t>RAMESH CHANDRA ROUT</t>
  </si>
  <si>
    <t>SOUMYARANJAN MOHANTY</t>
  </si>
  <si>
    <t>ROHIT MAJHI</t>
  </si>
  <si>
    <t>Information Technology</t>
  </si>
  <si>
    <t>SRABANI BHARADWAJ</t>
  </si>
  <si>
    <t>NIRANJAN SWAIN</t>
  </si>
  <si>
    <t>SATYA SWARUPA MOHAPATRA</t>
  </si>
  <si>
    <t>SKDAV Government Polytechnic, Rourkela</t>
  </si>
  <si>
    <t>CHANDRA SEKHAR PRADHAN</t>
  </si>
  <si>
    <t>MRUTYUNJAYA PADHI</t>
  </si>
  <si>
    <t>RUMANA HASINULLAH SHAIKH</t>
  </si>
  <si>
    <t>SATYA PRAKASH MOHAPATRA</t>
  </si>
  <si>
    <t>GOURAV KUMAR NATH</t>
  </si>
  <si>
    <t>Government Polytechnic, Bhubaneswar</t>
  </si>
  <si>
    <t>PRADEEPTA KUMAR SAHOO</t>
  </si>
  <si>
    <t>Sweta Darogha</t>
  </si>
  <si>
    <t>Uma Charan Pattnaik Engineering School, Berhampur</t>
  </si>
  <si>
    <t>Chemical Engineering</t>
  </si>
  <si>
    <t>DEEPU PRADHAN</t>
  </si>
  <si>
    <t>LIPUNI KUMARI NAYAK</t>
  </si>
  <si>
    <t>Utkalmani Gopabandhu Institute of Engineering, Rourkela</t>
  </si>
  <si>
    <t>PRITISH KUMAR LENKA</t>
  </si>
  <si>
    <t>Government Polytechnic,Jagatsinghpur</t>
  </si>
  <si>
    <t>SPANDITA TRIPATHY</t>
  </si>
  <si>
    <t>BALARAM MOHANTY</t>
  </si>
  <si>
    <t>SOUMYA SEPHALIKA RAY</t>
  </si>
  <si>
    <t>Modern Office Management</t>
  </si>
  <si>
    <t>LAXMI MUDULI</t>
  </si>
  <si>
    <t>ASHOK KUMAR DAS</t>
  </si>
  <si>
    <t>AMAL KUMAR NAYAK</t>
  </si>
  <si>
    <t>SUBHASMITA JENA</t>
  </si>
  <si>
    <t>JYOTIRMAYEE NAYAK</t>
  </si>
  <si>
    <t>GOVT. POLYTECHNIC, JAJPUR</t>
  </si>
  <si>
    <t>Metallurgical Engineering</t>
  </si>
  <si>
    <t>SHAIKH JUBER ALAM</t>
  </si>
  <si>
    <t>KIIT Polytechnic, Bhubaneswar</t>
  </si>
  <si>
    <t>Rahul Kumar Sahoo</t>
  </si>
  <si>
    <t>Kumar Rahul</t>
  </si>
  <si>
    <t>CHANDAN KUMAR SWAIN</t>
  </si>
  <si>
    <t>RANJIT KUMAR PANDIT</t>
  </si>
  <si>
    <t>PRADEEP SAHOO</t>
  </si>
  <si>
    <t>Orissa School of Mining Engineering, Keonjhar</t>
  </si>
  <si>
    <t>LIPUN SAHU</t>
  </si>
  <si>
    <t>PRATIMA KUMARI</t>
  </si>
  <si>
    <t>SIPUN BASA</t>
  </si>
  <si>
    <t>ITISHREE MAHAPATRA</t>
  </si>
  <si>
    <t>Purna Chandra Institute of Engineering &amp; Technology, Chhendipada</t>
  </si>
  <si>
    <t>Mining Engineering</t>
  </si>
  <si>
    <t>RAVI SHANKAR</t>
  </si>
  <si>
    <t>RITUBAN JAGADISH PRADHAN</t>
  </si>
  <si>
    <t>ASISH KUMAR SAHOO</t>
  </si>
  <si>
    <t>PRITISUNDAR AICH</t>
  </si>
  <si>
    <t>SURAJ HEMBRAM</t>
  </si>
  <si>
    <t>ADARSHA COLLEGE OF ENGINEERING,2nd Shift ,ANGUL</t>
  </si>
  <si>
    <t>FAKIRA BERIHA</t>
  </si>
  <si>
    <t>IIPM SCHOOL OF ENGG &amp; TECH, KANSBAHAL, SUNDARGARH</t>
  </si>
  <si>
    <t>BINOD TOPPO</t>
  </si>
  <si>
    <t>BIBEK SATAPATHY</t>
  </si>
  <si>
    <t>Bhubaneswar Polytechnic, Bhubaneswar</t>
  </si>
  <si>
    <t>HEMANTA KHILAR</t>
  </si>
  <si>
    <t>MITRAPRIYA MOHAPATRA</t>
  </si>
  <si>
    <t>Computer Science &amp; Engineering</t>
  </si>
  <si>
    <t>Sumit Das Mohapatra</t>
  </si>
  <si>
    <t>SOMYA SUDIPTA</t>
  </si>
  <si>
    <t>Pabitra Mohan Institute of Technology, Talcher</t>
  </si>
  <si>
    <t>PRIYANKA PRIYADARSHINI DAS</t>
  </si>
  <si>
    <t>SAIPRIYA PRADHAN</t>
  </si>
  <si>
    <t>Government Polytechnic, Berhampur</t>
  </si>
  <si>
    <t>RANJIT SINGH KASHYAP</t>
  </si>
  <si>
    <t>ASHUTOSH SAHU</t>
  </si>
  <si>
    <t>TAPASWINI HALDAR</t>
  </si>
  <si>
    <t>HARSHITA CHAKRABORTY</t>
  </si>
  <si>
    <t>Nilachal Polytechnic, Bhubaneswar</t>
  </si>
  <si>
    <t>N GAYATRI MURTY</t>
  </si>
  <si>
    <t>ALIYA PARVEEN</t>
  </si>
  <si>
    <t>RESHMA PARVEEN</t>
  </si>
  <si>
    <t>SMRUTIRANJAN ROUTRAY</t>
  </si>
  <si>
    <t>Dhabaleswar Institute of Polytechnic, Athagarh</t>
  </si>
  <si>
    <t>SHARMISTHA DAS</t>
  </si>
  <si>
    <t>SOUMYADEEP NANDI</t>
  </si>
  <si>
    <t>Gurukrupa Technical School, Narasinghpur</t>
  </si>
  <si>
    <t>DIPTIMAYEE DALEI</t>
  </si>
  <si>
    <t>Vikash Polytechnic,Â Baragarh</t>
  </si>
  <si>
    <t>NIKITA GADATIA</t>
  </si>
  <si>
    <t>SWATI SAMANTARAY</t>
  </si>
  <si>
    <t>ARYAN SCHOOL OF ENGG &amp; TECHNOLOGY, BARAKUDA, KHURDHA</t>
  </si>
  <si>
    <t>DEJI DAS</t>
  </si>
  <si>
    <t>ABHISHEK PRUSTY</t>
  </si>
  <si>
    <t>Barpada School of Engineering &amp; Technology, Barapada</t>
  </si>
  <si>
    <t>TANMAYEE TRIPATHY</t>
  </si>
  <si>
    <t>Adarsha School of Engineering &amp; International Polytechnic, Angul</t>
  </si>
  <si>
    <t>SHAKTI PRASAD NAIK</t>
  </si>
  <si>
    <t>Swami Vivekananda School of Engineering &amp; Technology, Bhubaneswar</t>
  </si>
  <si>
    <t>JANAKI FATESINGH</t>
  </si>
  <si>
    <t>MONALISA BADHAI</t>
  </si>
  <si>
    <t>LOKESWAR SUNA</t>
  </si>
  <si>
    <t>Bajirout Institute of Engineering and Technology , Dhenkanal</t>
  </si>
  <si>
    <t>ANJALI KUMARI</t>
  </si>
  <si>
    <t>SORO SCHOOL OF ENGINEERING, SORO, BALASORE</t>
  </si>
  <si>
    <t>MONALISA SETHI</t>
  </si>
  <si>
    <t>HIMANSU BISHAL</t>
  </si>
  <si>
    <t>BHAKTAHARI BEHERA</t>
  </si>
  <si>
    <t>TANJUMA KHATUN</t>
  </si>
  <si>
    <t>NEHA DAS</t>
  </si>
  <si>
    <t>DRIEMS POLYTECHNIC</t>
  </si>
  <si>
    <t>SWATI SWAGATIKA SENAPATI</t>
  </si>
  <si>
    <t>LIPSARANI JENA</t>
  </si>
  <si>
    <t>Balasore School of Engineering, Balasore</t>
  </si>
  <si>
    <t>MADHUSMITA MASANTA</t>
  </si>
  <si>
    <t>Bhadrak Engineering School &amp; Technology, Asurali, Bhadrak</t>
  </si>
  <si>
    <t>PRATAP KUMAR PARIHARI</t>
  </si>
  <si>
    <t>Templecity Institute Of Technology And Engineering</t>
  </si>
  <si>
    <t>TRISHA DAS</t>
  </si>
  <si>
    <t>SATYAJIT BEHERA</t>
  </si>
  <si>
    <t>SAHINA PARWEEN</t>
  </si>
  <si>
    <t>RASMI RANJAN SENAPATI</t>
  </si>
  <si>
    <t>BIT, Polytechnic, Balasore</t>
  </si>
  <si>
    <t>SUTANU PRAMANIK</t>
  </si>
  <si>
    <t>JAYANTA KUMAR MISHRA</t>
  </si>
  <si>
    <t>PRIYADARSHANI PANI</t>
  </si>
  <si>
    <t>CV Raman Polytechnic, Bhubaneswar</t>
  </si>
  <si>
    <t>SUSHMITA SINGH</t>
  </si>
  <si>
    <t>ANAND SWARUP</t>
  </si>
  <si>
    <t>MUSKAN SHAMIM</t>
  </si>
  <si>
    <t>SMRUTI MISHRA</t>
  </si>
  <si>
    <t>Electronics &amp; Telecommunication Engg</t>
  </si>
  <si>
    <t>POONAM JALI</t>
  </si>
  <si>
    <t>STEFFI XESS</t>
  </si>
  <si>
    <t>SHASWATI MISHRA</t>
  </si>
  <si>
    <t>Indira Gandhi Institute of Technology, Sarang</t>
  </si>
  <si>
    <t>AMRIT KUMAR PANI</t>
  </si>
  <si>
    <t>SEIKH RIHAN</t>
  </si>
  <si>
    <t>Jhadeswar Institute of Engineering &amp; Technology, Balasore</t>
  </si>
  <si>
    <t>KEERTHI BEHERA</t>
  </si>
  <si>
    <t>SUSMITA DASH</t>
  </si>
  <si>
    <t>Bharat Institute of Engineering &amp; Technology,Berhampur</t>
  </si>
  <si>
    <t>SURESH SETHY</t>
  </si>
  <si>
    <t>Berhampur School of Engineering &amp; Technology, Berhampur</t>
  </si>
  <si>
    <t>S VENU SAGAR</t>
  </si>
  <si>
    <t>ADYASHA NANDA</t>
  </si>
  <si>
    <t>Balaji Institute of Technology &amp; Science, Gunupur</t>
  </si>
  <si>
    <t>ROKKAM PAVANI</t>
  </si>
  <si>
    <t>PIYUSH PARIDA</t>
  </si>
  <si>
    <t>SAIYAM GUPTA</t>
  </si>
  <si>
    <t>KABITA BEHERA</t>
  </si>
  <si>
    <t>AXITA SATAPATHY</t>
  </si>
  <si>
    <t>ANDAWARPU PRAYAS KUMAR SUBUDHI</t>
  </si>
  <si>
    <t>Kalam Institute of Technology, Berhampur</t>
  </si>
  <si>
    <t>T.PRASAD DORA</t>
  </si>
  <si>
    <t>KIRANMAYEE PANDA</t>
  </si>
  <si>
    <t>SARITA SANKHARI</t>
  </si>
  <si>
    <t>MISPA GAMANGO</t>
  </si>
  <si>
    <t>RANJEETA NAYAK</t>
  </si>
  <si>
    <t>Mayurbhanj School of Engineering, Baripada</t>
  </si>
  <si>
    <t>ASWANIRANI MARNDI</t>
  </si>
  <si>
    <t>Indus School of Engineering, Khurda</t>
  </si>
  <si>
    <t>SARASWATI MAJHI</t>
  </si>
  <si>
    <t>ADITYA NARAYAN SAMANTARAY</t>
  </si>
  <si>
    <t>NEEKITA RAMDAS MARNDI</t>
  </si>
  <si>
    <t>MENAKA MALLICK</t>
  </si>
  <si>
    <t>CHIRASROTA BEHERA</t>
  </si>
  <si>
    <t>Samanta Chandra Sekhar Institute of Technology &amp; Management, Semiliguda</t>
  </si>
  <si>
    <t>MALANTI KHOSLA</t>
  </si>
  <si>
    <t>MAKI BIROLI</t>
  </si>
  <si>
    <t>SHREYA DAS</t>
  </si>
  <si>
    <t>LIPI MARANDI</t>
  </si>
  <si>
    <t>JITENDRA KU SAHU</t>
  </si>
  <si>
    <t>KISUN TUDU</t>
  </si>
  <si>
    <t>Maharaja Polytechnic, Tarabai, Bhubaneswar</t>
  </si>
  <si>
    <t>BARSHA PRUSTY</t>
  </si>
  <si>
    <t>MOUSUMI DUTTA</t>
  </si>
  <si>
    <t>PAPU BHUYAN</t>
  </si>
  <si>
    <t>ARPIT ANSUMAN</t>
  </si>
  <si>
    <t>JYOTISHREE DASH</t>
  </si>
  <si>
    <t>Sushree Institute of Technical Education, Bolangir</t>
  </si>
  <si>
    <t>SUMI SUNA</t>
  </si>
  <si>
    <t>ASHUTOSA SWAIN</t>
  </si>
  <si>
    <t>RUBI GAMANGO</t>
  </si>
  <si>
    <t>LOKANATH SAHU</t>
  </si>
  <si>
    <t>JYOTIRMAY PRUSTY</t>
  </si>
  <si>
    <t>LIPSA PARIMITA DAS</t>
  </si>
  <si>
    <t>SANJITA JAGDALA</t>
  </si>
  <si>
    <t>Biju Patnaik Institute of Technology, Phulbani</t>
  </si>
  <si>
    <t>UMESH MAJHI</t>
  </si>
  <si>
    <t>Ramarani Institute of Technology,Balasore</t>
  </si>
  <si>
    <t>CHANDAN KUMAR MAHALIK</t>
  </si>
  <si>
    <t>HIMANSHU SAHU</t>
  </si>
  <si>
    <t>SUDARDHAN GIRI</t>
  </si>
  <si>
    <t>MANOJ KUMAR PADHY</t>
  </si>
  <si>
    <t>BASANTI BAIPAI</t>
  </si>
  <si>
    <t>BANDITA DAS</t>
  </si>
  <si>
    <t>RUNI BHATRA</t>
  </si>
  <si>
    <t>TULASI BEHERA</t>
  </si>
  <si>
    <t>Oxford School of Polytechnic, Balianta , khurda</t>
  </si>
  <si>
    <t>ANUSHREE PATI</t>
  </si>
  <si>
    <t>Rohit Kumar Singh</t>
  </si>
  <si>
    <t>MANORANJAN BEHERA</t>
  </si>
  <si>
    <t>SONALI PRADHAN</t>
  </si>
  <si>
    <t>SANJU JAGDALA</t>
  </si>
  <si>
    <t>Raja Kishore Chandra Academy of Technology, Nilagiri, Balasore</t>
  </si>
  <si>
    <t>BISWAJIT MAHAPATRA</t>
  </si>
  <si>
    <t>JYOTIREKHA NAYAK</t>
  </si>
  <si>
    <t>Aryan Institute of Engineering Technology, Cuttack</t>
  </si>
  <si>
    <t>IMDADALLI KHAN</t>
  </si>
  <si>
    <t>MARIYAM NAIK</t>
  </si>
  <si>
    <t>ANJALI SETHY</t>
  </si>
  <si>
    <t>GEETA HANSDA</t>
  </si>
  <si>
    <t>Sangram Jena</t>
  </si>
  <si>
    <t>RASHMI NAIK</t>
  </si>
  <si>
    <t>Satyasai School of Engineering,Balasore</t>
  </si>
  <si>
    <t>ARDHANSU SEKHAR ROUT</t>
  </si>
  <si>
    <t>CHUMKI KUSULIA</t>
  </si>
  <si>
    <t>RATIRAM MAJHI</t>
  </si>
  <si>
    <t>SHIVANI MALLICK</t>
  </si>
  <si>
    <t>BINAYAK SAHU</t>
  </si>
  <si>
    <t>Nikhil Kumar Sah</t>
  </si>
  <si>
    <t>JAYANTA KUMAR KUANR</t>
  </si>
  <si>
    <t>SUNITA BHUE</t>
  </si>
  <si>
    <t>BIDYAMBINI SABAR</t>
  </si>
  <si>
    <t>MITHUN MALLICK</t>
  </si>
  <si>
    <t>ANUSUYA SING</t>
  </si>
  <si>
    <t>SHIBENDU SANKAR PRAMANIK</t>
  </si>
  <si>
    <t>SSB Regional Institute of Science &amp; Technology, Chitrada, Mayurbhanj</t>
  </si>
  <si>
    <t>JYOTSNA RANI SOREN</t>
  </si>
  <si>
    <t>RUKMINI PRADHAN</t>
  </si>
  <si>
    <t>GOVT. POLYTECHNIC, BALASORE</t>
  </si>
  <si>
    <t>Mechanical Engineering</t>
  </si>
  <si>
    <t>OM SHAW</t>
  </si>
  <si>
    <t>ANANTA MANDAL</t>
  </si>
  <si>
    <t>DAMAR SINGH SAIKIRAN</t>
  </si>
  <si>
    <t>SNEHASISH DAS</t>
  </si>
  <si>
    <t>PRADIPTA PANIGRAHI</t>
  </si>
  <si>
    <t>ASHUTOSH SAHOO</t>
  </si>
  <si>
    <t>PIYUSH KUMAR</t>
  </si>
  <si>
    <t>RAYAGADA INSTITUTE OF TECHNOLOGY &amp; MANAGEMENT, RAYAGADA</t>
  </si>
  <si>
    <t>SUDHAN SUNA</t>
  </si>
  <si>
    <t>MINHAJ ALI SADIQUE</t>
  </si>
  <si>
    <t>JYOTIRANJAN SAHOO</t>
  </si>
  <si>
    <t>A SIBASANKAR PATRO</t>
  </si>
  <si>
    <t>BIKRAM DAS</t>
  </si>
  <si>
    <t>Jharsuguda Engineering School, Jharsuguda</t>
  </si>
  <si>
    <t>GAUTAM BHUYAN</t>
  </si>
  <si>
    <t>DEEPAK KUMAR SAHU</t>
  </si>
  <si>
    <t>CHINMAY MISTRI</t>
  </si>
  <si>
    <t>KOUSIK BARIK</t>
  </si>
  <si>
    <t>SATYAPRAKASH PANIGRAHI</t>
  </si>
  <si>
    <t>ARUN MAHARANA</t>
  </si>
  <si>
    <t>AYUSH NAYAK</t>
  </si>
  <si>
    <t>WILSON MINZ</t>
  </si>
  <si>
    <t>AKASH KUMAR BISOI</t>
  </si>
  <si>
    <t>Government Polytechnic, Dhenkanal</t>
  </si>
  <si>
    <t>CHANDAN KUMAR DAS</t>
  </si>
  <si>
    <t>GOVT. POLYTECHNIC, SAMBALPUR</t>
  </si>
  <si>
    <t>BINOD KUMAR SAHANI</t>
  </si>
  <si>
    <t>KEDARNATH BHAGAT</t>
  </si>
  <si>
    <t>NASIM ALI KHAN</t>
  </si>
  <si>
    <t>JITENDRA KUMAR BESHRA</t>
  </si>
  <si>
    <t>DEBASISH GAHAN</t>
  </si>
  <si>
    <t>S NANDINI REDDY</t>
  </si>
  <si>
    <t>JHULAN MANDAL</t>
  </si>
  <si>
    <t>SURYAKANTA BEHERA</t>
  </si>
  <si>
    <t>SOURAV PATRA</t>
  </si>
  <si>
    <t>SHIVA PRASAD TRIPATHY</t>
  </si>
  <si>
    <t>GOVT. POLYTECHNIC, PURI</t>
  </si>
  <si>
    <t>MANAS RANJAN BHOLA</t>
  </si>
  <si>
    <t>GOVT. POLYTECHNIC, BARGARH</t>
  </si>
  <si>
    <t>AMIT KUMAR SAHU</t>
  </si>
  <si>
    <t>PRASHANT KUMAR TIWARI</t>
  </si>
  <si>
    <t>Ganapati Institute of Engg. &amp; Tech, Cuttack</t>
  </si>
  <si>
    <t>BIBHUTIBHUSAN NAYAK</t>
  </si>
  <si>
    <t>BIJAYA KUMAR SAHOO</t>
  </si>
  <si>
    <t>SUBASH EKKA</t>
  </si>
  <si>
    <t>CHANDAN KUMAR DHAL</t>
  </si>
  <si>
    <t>CHANDAN MOHARANA</t>
  </si>
  <si>
    <t>AKASH KUMAR NAYAK</t>
  </si>
  <si>
    <t>SOUMYARANJAN BEHERA</t>
  </si>
  <si>
    <t>SUBHRAKANTA JENA</t>
  </si>
  <si>
    <t>MANINDRA PATRA</t>
  </si>
  <si>
    <t>CHINMAYA PRASAD BISHI</t>
  </si>
  <si>
    <t>GOVT. POLYTECHNIC, KANDHAMAL</t>
  </si>
  <si>
    <t>P SIMANCHALA PATRA</t>
  </si>
  <si>
    <t>SAGAR MALLIK</t>
  </si>
  <si>
    <t>SUBHADIP MANNA</t>
  </si>
  <si>
    <t>AKASH TANTY</t>
  </si>
  <si>
    <t>SUNIL KUMAR PARIDA</t>
  </si>
  <si>
    <t>Institute of Textile Technology, Choudwar</t>
  </si>
  <si>
    <t>SHIBASHANKAR BEHERA</t>
  </si>
  <si>
    <t>NITISH KUMAR DAS</t>
  </si>
  <si>
    <t>Government Polytechnic,Mayurbhanj</t>
  </si>
  <si>
    <t>SAMIT KUMAR NANDA</t>
  </si>
  <si>
    <t>SAMBIT KUMAR SAHOO</t>
  </si>
  <si>
    <t>KAMALAKANTA NAYAK</t>
  </si>
  <si>
    <t>PANKAJ KUMAR MANDAL</t>
  </si>
  <si>
    <t>KARISHAMA SURIN</t>
  </si>
  <si>
    <t>KALIKINKAR SAHOO</t>
  </si>
  <si>
    <t>ASHUTOSH MEHER</t>
  </si>
  <si>
    <t>MANASA RANA</t>
  </si>
  <si>
    <t>SUBRAT BEHERA</t>
  </si>
  <si>
    <t>SUBRAT KUMAR NATH</t>
  </si>
  <si>
    <t>JEEBAN JYOTI DASH</t>
  </si>
  <si>
    <t>AMIT KUMAR DHAL</t>
  </si>
  <si>
    <t>GULSAN KUMAR MEHER</t>
  </si>
  <si>
    <t>SAGARIKA DAS</t>
  </si>
  <si>
    <t>PRAKASH PRADHAN</t>
  </si>
  <si>
    <t>Black Diamond School of Engineering, Brajarajnagar</t>
  </si>
  <si>
    <t>ROSHAN MISHRA</t>
  </si>
  <si>
    <t>GOVT. POLYTECHNIC, NUAPADA</t>
  </si>
  <si>
    <t>GOURAV KUMAR SAHU</t>
  </si>
  <si>
    <t>UJJWAL TRIPATHI</t>
  </si>
  <si>
    <t>GOURAV DAS</t>
  </si>
  <si>
    <t>ASHISH KUMAR MOHARANA</t>
  </si>
  <si>
    <t>ANIL SAHU</t>
  </si>
  <si>
    <t>BIJAY KUMAR MAJHI</t>
  </si>
  <si>
    <t>DEBASHIS BEHERA</t>
  </si>
  <si>
    <t>RABI MARNDI</t>
  </si>
  <si>
    <t>Sanjay Memorial Institute of Technology, Ankuspur</t>
  </si>
  <si>
    <t>SUJAL TRIPATHY</t>
  </si>
  <si>
    <t>ABHISHEK MAHAKUD</t>
  </si>
  <si>
    <t>BIKRAM BHANJA</t>
  </si>
  <si>
    <t>SUBRAT BARIK</t>
  </si>
  <si>
    <t>SANATAN BARUA</t>
  </si>
  <si>
    <t>SWASTIK SAHU</t>
  </si>
  <si>
    <t>CHARAN SEBAK PANDA</t>
  </si>
  <si>
    <t>Kalinga Institute of Engineering &amp; Technology F.C. project, Jajpur</t>
  </si>
  <si>
    <t>CHANDAN KUMAR BEHERA</t>
  </si>
  <si>
    <t>HIRAKRANJAN JENA</t>
  </si>
  <si>
    <t>SANGRAM KESHARI NAIK</t>
  </si>
  <si>
    <t>PRADEEP KUMAR BARIK</t>
  </si>
  <si>
    <t>SUBHENDU PAL</t>
  </si>
  <si>
    <t>HRITIK KUMAR ROUT</t>
  </si>
  <si>
    <t>PRITAM GIRI</t>
  </si>
  <si>
    <t>DIPTIRANJAN PANDA</t>
  </si>
  <si>
    <t>Nalanda Institute of Technology, Bhubaneswar</t>
  </si>
  <si>
    <t>PRAMOD KUMAR SAHOO</t>
  </si>
  <si>
    <t>Odisha Polytechnics, Kuruda, Dist Balasore</t>
  </si>
  <si>
    <t>HRUSIKESH GIDI</t>
  </si>
  <si>
    <t>BISWANATH SAHOO</t>
  </si>
  <si>
    <t>DEBASHIS MIRDHA</t>
  </si>
  <si>
    <t>DIGANTA KUMAR NAYAK</t>
  </si>
  <si>
    <t>Divine Institute of Engineering &amp; Technology, Baripada</t>
  </si>
  <si>
    <t>SUPRIYO DAS</t>
  </si>
  <si>
    <t>RAJDHANI ENGG. COLLEGE,2nd Shift,MANCHESWAR RLY,BBSR</t>
  </si>
  <si>
    <t>JOGI BISWAL</t>
  </si>
  <si>
    <t>PURENDRA NANDA</t>
  </si>
  <si>
    <t>Government Polytechnic,Bhadrak</t>
  </si>
  <si>
    <t>SANJIB RANJAN OJHA</t>
  </si>
  <si>
    <t>CYRIL XAXA</t>
  </si>
  <si>
    <t>MRUTYUNJAYA PATI</t>
  </si>
  <si>
    <t>Puri Engineering School, Puri</t>
  </si>
  <si>
    <t>DINESH KUMAR SAHOO</t>
  </si>
  <si>
    <t>Asian School of Technology, Khurda</t>
  </si>
  <si>
    <t>BIKRAM NAYAK</t>
  </si>
  <si>
    <t>EJAZ AHMED</t>
  </si>
  <si>
    <t>MOHANTA MAJHI</t>
  </si>
  <si>
    <t>SARIPUTTA MALLICK</t>
  </si>
  <si>
    <t>LOKANATH SAHOO</t>
  </si>
  <si>
    <t>SIBASIS SWAIN</t>
  </si>
  <si>
    <t>MANABHANJAN MIRIG</t>
  </si>
  <si>
    <t>RAJU DAS</t>
  </si>
  <si>
    <t>Koustav School of Engineering, Bhubaneswar</t>
  </si>
  <si>
    <t>SUDEEP KUMAR MAHARANA</t>
  </si>
  <si>
    <t>AYUSH KUMAR DASH</t>
  </si>
  <si>
    <t>Institute of Engineering &amp; Management, Jeypore</t>
  </si>
  <si>
    <t>GOLAK BIHARI SWAIN</t>
  </si>
  <si>
    <t>ASHISH KUMAR SAMAL</t>
  </si>
  <si>
    <t>SREETAM ANDIA</t>
  </si>
  <si>
    <t>VINEET KUMAR GUPTA</t>
  </si>
  <si>
    <t>DEBIPRASAD NANDA</t>
  </si>
  <si>
    <t>SUBHANKAR PRADHAN</t>
  </si>
  <si>
    <t>Gandhi Polytechnic, Berhampur</t>
  </si>
  <si>
    <t>LACHHAMAN GOUDA</t>
  </si>
  <si>
    <t>AMRUTANSHU NAYAK</t>
  </si>
  <si>
    <t>SURAT SENAPATI</t>
  </si>
  <si>
    <t>PAPU SWAIN</t>
  </si>
  <si>
    <t>CHINMAYA KUMAR SAHOO</t>
  </si>
  <si>
    <t>ANKIT KUMAR SAHOO</t>
  </si>
  <si>
    <t>CHINMAYA KUMAR SINGH</t>
  </si>
  <si>
    <t>VENUS GROUP OF EDUCATIONAL &amp; RESEARCH INSTITUTES, BAHANAGA, Balasore</t>
  </si>
  <si>
    <t>ARYAMAN KAMILA</t>
  </si>
  <si>
    <t>SYNERGY SCHOOL OF ENGG., BANAMALIPRASAD, DHENKANAL</t>
  </si>
  <si>
    <t>TAPAS KUMAR NATH</t>
  </si>
  <si>
    <t>ROHIT BAA</t>
  </si>
  <si>
    <t>Satya Pragya Samal</t>
  </si>
  <si>
    <t>KUSUM SA</t>
  </si>
  <si>
    <t>SRUTI AICH</t>
  </si>
  <si>
    <t>JYOTIPRAKASH SAHU</t>
  </si>
  <si>
    <t>RAHUL KUMAR NAYAK</t>
  </si>
  <si>
    <t>GEC Polytechnic</t>
  </si>
  <si>
    <t>VIKASH PRASAD</t>
  </si>
  <si>
    <t>ROHIT KUMAR SAHOO</t>
  </si>
  <si>
    <t>KAMALJYOTI PATTANAYAK</t>
  </si>
  <si>
    <t>SRIKANTA PANIGRAHI</t>
  </si>
  <si>
    <t>Electrical Engineering</t>
  </si>
  <si>
    <t>BIJAY KUMAR PRAMANIK</t>
  </si>
  <si>
    <t>CHANDRA SEKHAR BARAL</t>
  </si>
  <si>
    <t>SUSANTA KUMAR SAHU</t>
  </si>
  <si>
    <t>SUDHAKAR DALAI</t>
  </si>
  <si>
    <t>BHUBANANANDA ORISSA SCHOOL OF ENGG.,2nd Shift, CUTTACK</t>
  </si>
  <si>
    <t>SUBHRANSU KHUNTIA</t>
  </si>
  <si>
    <t>JITENDRA TANDI</t>
  </si>
  <si>
    <t>PRASANJIT MISHRA</t>
  </si>
  <si>
    <t>ADITYA NARAYAN DASH</t>
  </si>
  <si>
    <t>BHARAT KUMAR DALAI</t>
  </si>
  <si>
    <t>PABITRA JAL</t>
  </si>
  <si>
    <t>SURYA NARAYAN PATTANAIK</t>
  </si>
  <si>
    <t>AYUSH KUMAR MOHANTY</t>
  </si>
  <si>
    <t>TANMAYA PARIDA</t>
  </si>
  <si>
    <t>PRADYUMNA SAHU</t>
  </si>
  <si>
    <t>Kalinga Nagar Polytechnic, Tarapur, Jajpur</t>
  </si>
  <si>
    <t>chandan kumar choudhary</t>
  </si>
  <si>
    <t>KAUSHALYA BEHERA</t>
  </si>
  <si>
    <t>KARAN KUMAR SHAW</t>
  </si>
  <si>
    <t>AMIT ORAM</t>
  </si>
  <si>
    <t>NIRANJAN SETHI</t>
  </si>
  <si>
    <t>SATYA RANJAN MAJHI</t>
  </si>
  <si>
    <t>AMITABHSWAIN</t>
  </si>
  <si>
    <t>DHANESWAR PARIDA</t>
  </si>
  <si>
    <t>NABAGHANA SAHOO</t>
  </si>
  <si>
    <t>NILAMADHAB SIA</t>
  </si>
  <si>
    <t>GOVT. POLYTECHNIC, NAYAGARH</t>
  </si>
  <si>
    <t>GOUTAM PANDA</t>
  </si>
  <si>
    <t>RAJESH KUMAR MOHAPATRA</t>
  </si>
  <si>
    <t>MAHIYASHI BISWAL</t>
  </si>
  <si>
    <t>RUDRA PRATAP TRIPATHY</t>
  </si>
  <si>
    <t>AJIT KUMAR DAS</t>
  </si>
  <si>
    <t>PRITIMILAN PANDA</t>
  </si>
  <si>
    <t>SHIBANI INST. OF TECHNICAL EDUCATION,2nd Shift,JANLA,BBSR</t>
  </si>
  <si>
    <t>Sadiq Ejaz</t>
  </si>
  <si>
    <t>PUJARANI GOUDA</t>
  </si>
  <si>
    <t>RAHUL KUMAR BEHERA</t>
  </si>
  <si>
    <t>HARIKRUSHNA PANIGRAHI</t>
  </si>
  <si>
    <t>ALISHA BEHERA</t>
  </si>
  <si>
    <t>PABITRA BEHERA</t>
  </si>
  <si>
    <t>RASHMIRANJAN BARAL</t>
  </si>
  <si>
    <t>PRABHURUDRA NARAYAN KAMILA</t>
  </si>
  <si>
    <t>BAIDYANATH BEHERA</t>
  </si>
  <si>
    <t>GURUPADA SAHOO</t>
  </si>
  <si>
    <t>DEEPAK KUMAR BEHERA</t>
  </si>
  <si>
    <t>BIJAYSRI BARAL</t>
  </si>
  <si>
    <t>PARTHA SARATHI DAS</t>
  </si>
  <si>
    <t>PIYUSH RANJAN BEHERA</t>
  </si>
  <si>
    <t>BAJRANGI ROUTRAY</t>
  </si>
  <si>
    <t>SABYASACHI CHAMPATIRAY</t>
  </si>
  <si>
    <t>RITIK GUPTA</t>
  </si>
  <si>
    <t>PINTUJEE SETHI</t>
  </si>
  <si>
    <t>GOVT. POLYTECHNIC, KENDRAPADA</t>
  </si>
  <si>
    <t>ABHISHEK NAYAK</t>
  </si>
  <si>
    <t>BRAHMANANDA PAL</t>
  </si>
  <si>
    <t>CHANDAN SWAIN</t>
  </si>
  <si>
    <t>BARSHA PRIYADARSINI SWAIN</t>
  </si>
  <si>
    <t>RASMI RANJAN BEHERA</t>
  </si>
  <si>
    <t>GOPINATH DAS</t>
  </si>
  <si>
    <t>BOBITA NAIK</t>
  </si>
  <si>
    <t>Gudia Rani Singh</t>
  </si>
  <si>
    <t>SWAMI VIVEKANANDA SCHOOL OF ENGG. &amp; TECHNOLOGY, 2nd SHIFT,KHORDA</t>
  </si>
  <si>
    <t>ABHIJIT ROUT</t>
  </si>
  <si>
    <t>BISWAJIT NAYAK</t>
  </si>
  <si>
    <t>CHINMAYEE NATIA</t>
  </si>
  <si>
    <t>chandrabhanu behera</t>
  </si>
  <si>
    <t>KRISHNA PRASAD SAH</t>
  </si>
  <si>
    <t>BIKRAM SING PURTY</t>
  </si>
  <si>
    <t>Badriprasad Institute of Technology, Sambalpur</t>
  </si>
  <si>
    <t>Soumya Ranjan Pradhan</t>
  </si>
  <si>
    <t>GANDHI INSTITUTE FOR EDUCATION &amp; TECHNOLOGY 2nd SHIFT,Baniatangi,Khordha</t>
  </si>
  <si>
    <t>SUBAL SAHOO</t>
  </si>
  <si>
    <t>SOMESH PRADHAN</t>
  </si>
  <si>
    <t>SANTOSH KUMAR MISHRA</t>
  </si>
  <si>
    <t>AKASH BEHERA</t>
  </si>
  <si>
    <t>SUSHANTA PATRA</t>
  </si>
  <si>
    <t>DIVYANSHU NAYAK</t>
  </si>
  <si>
    <t>AMAR KUMAR</t>
  </si>
  <si>
    <t>SUNIL KUMAR PRADHAN</t>
  </si>
  <si>
    <t>SATYA RANJAN MUDULI</t>
  </si>
  <si>
    <t>SONALI MALLIK</t>
  </si>
  <si>
    <t>RASHMI RANJANA PRADHAN</t>
  </si>
  <si>
    <t>GOVT. POLYTECHNIC,2nd Shift,BHUBANESWAR</t>
  </si>
  <si>
    <t>BHUBAN OJHA</t>
  </si>
  <si>
    <t>DEEPAK KUMAR SUTAR</t>
  </si>
  <si>
    <t>GOUTAM SWAIN</t>
  </si>
  <si>
    <t>AKASH CHANDRA GIRI</t>
  </si>
  <si>
    <t>BISWARANJAN CHIHNARA</t>
  </si>
  <si>
    <t>Sambhunath Mandal</t>
  </si>
  <si>
    <t>SUBRAT KUMAR BEHERA</t>
  </si>
  <si>
    <t>SONALINI BEHERA</t>
  </si>
  <si>
    <t>MANORANJAN MALIK</t>
  </si>
  <si>
    <t>RAKESH KUMAR JENA</t>
  </si>
  <si>
    <t>Padmashree Krutartha Acharya Institute of Engineering &amp; Technology, Baragarh</t>
  </si>
  <si>
    <t>ANJANA KUMARI NAIK</t>
  </si>
  <si>
    <t>SHIB SHANKAR DAS</t>
  </si>
  <si>
    <t>Nilasaila Institute of Science and Technology , Balasore</t>
  </si>
  <si>
    <t>PUJA JENA</t>
  </si>
  <si>
    <t>KAMAL RAJ</t>
  </si>
  <si>
    <t>SMRUTIREKHA ROUL</t>
  </si>
  <si>
    <t>DIVYA SAI BALABANTA RAY</t>
  </si>
  <si>
    <t>SOUMYARANJAN BARAD</t>
  </si>
  <si>
    <t>GANESH SAHU</t>
  </si>
  <si>
    <t>SUNIL SAMAL</t>
  </si>
  <si>
    <t>SMRUTIRANJAN PATRA</t>
  </si>
  <si>
    <t>Holy Institute of Technology, Berhampur</t>
  </si>
  <si>
    <t>SAILEDU BIPLABA DORA</t>
  </si>
  <si>
    <t>Y SRIRAM PRASAD DORA</t>
  </si>
  <si>
    <t>B.ROHIT KUMAR</t>
  </si>
  <si>
    <t>RAKESH BARIK</t>
  </si>
  <si>
    <t>JOGESWAR KARAN</t>
  </si>
  <si>
    <t>R.K.Institute of Engineering &amp; Technology, Niali, Cuttack</t>
  </si>
  <si>
    <t>LAXMIDHAR SOREN</t>
  </si>
  <si>
    <t>MRUTYUNJAY SWAIN</t>
  </si>
  <si>
    <t>SURAJ NAIK</t>
  </si>
  <si>
    <t>SURYAKANTA MUDULI</t>
  </si>
  <si>
    <t>DEBASISH NANDI</t>
  </si>
  <si>
    <t>PRADEEP SWAIN</t>
  </si>
  <si>
    <t>SAGUPTA KHAN</t>
  </si>
  <si>
    <t>Zenith Institute of Science &amp; Technology, Patapali, Jatani, Khurda</t>
  </si>
  <si>
    <t>MANAS RANJAN MISHRA</t>
  </si>
  <si>
    <t>HIMANSU SINGH</t>
  </si>
  <si>
    <t>BISWAJIT SAMANTARAY</t>
  </si>
  <si>
    <t>JIGYANSA PALAI</t>
  </si>
  <si>
    <t>PATITAPABAN PANDA</t>
  </si>
  <si>
    <t>SNEHALATA MALIK</t>
  </si>
  <si>
    <t>L AJIT DAS</t>
  </si>
  <si>
    <t>BRUTI NARAYANA GHADAI</t>
  </si>
  <si>
    <t>SOUMYA MOHAPATRA</t>
  </si>
  <si>
    <t>North Odisha School Of Engineering,Mayurbhanj</t>
  </si>
  <si>
    <t>ASHUTOSH NAYAK</t>
  </si>
  <si>
    <t>RAJESH KUMAR PAL</t>
  </si>
  <si>
    <t>Orissa School of Engineering Polytechnic, Berhampur</t>
  </si>
  <si>
    <t>CHANDAN NAYAK</t>
  </si>
  <si>
    <t>SOUMYA RANJAN SAHOO</t>
  </si>
  <si>
    <t>BIBHUTI CHANDRA BADTYA</t>
  </si>
  <si>
    <t>SATYAJIT PANDA</t>
  </si>
  <si>
    <t>GYANA RANJAN PALEI</t>
  </si>
  <si>
    <t>Utkal Gourav Madhusudan Institute of Technology, Rayagada</t>
  </si>
  <si>
    <t>LOKESH PATTNAIK</t>
  </si>
  <si>
    <t>MANDAKINI BESRA</t>
  </si>
  <si>
    <t>AMARESH SWAIN</t>
  </si>
  <si>
    <t>ADITYA CHHATRIA</t>
  </si>
  <si>
    <t>SAI KIRAN NANDY</t>
  </si>
  <si>
    <t>NARAYANA PATTANAYAK</t>
  </si>
  <si>
    <t>AMIT KUMAR CHOUDHURY</t>
  </si>
  <si>
    <t>Civil Engineering</t>
  </si>
  <si>
    <t>SILUSMITA DAS</t>
  </si>
  <si>
    <t>Pragyan Paramita Mohanty</t>
  </si>
  <si>
    <t>TAPASWINI KAR</t>
  </si>
  <si>
    <t>SAMIKHYA MOHANTY</t>
  </si>
  <si>
    <t>ARNADA PRIYADARSHINI</t>
  </si>
  <si>
    <t>TRILOCHAN DASH</t>
  </si>
  <si>
    <t>GANDHI INSTITUTE OF SCIENCE &amp; TECHNOLOGY 2ND SHIFT,Kholiguda,Rayagada</t>
  </si>
  <si>
    <t>JYOTSNA RANI PANDA</t>
  </si>
  <si>
    <t>SMRUTIRANJAN PANI</t>
  </si>
  <si>
    <t>ABANISH BEHERA</t>
  </si>
  <si>
    <t>NABANITA MURMU</t>
  </si>
  <si>
    <t>SWARNALAXMI BEHERA</t>
  </si>
  <si>
    <t>ANIMA PRADHAN</t>
  </si>
  <si>
    <t>SASMITA TAREI</t>
  </si>
  <si>
    <t>SHRADHANJALI NAIK</t>
  </si>
  <si>
    <t>PRIYANKA SUTAR</t>
  </si>
  <si>
    <t>SANDHYA RANI NAYAK</t>
  </si>
  <si>
    <t>BONNY SMITA DAS</t>
  </si>
  <si>
    <t>TIKINA MAHARANA</t>
  </si>
  <si>
    <t>EKTA PATNAIK</t>
  </si>
  <si>
    <t>ABINASH DALABEHERA</t>
  </si>
  <si>
    <t>JAYASHREE SETHI</t>
  </si>
  <si>
    <t>EINSTEIN ACADEMY OF TECHNOLOGY &amp; MANAGEMENT ,2nd Shift, Bajapur,BBSR</t>
  </si>
  <si>
    <t>DURYODHAN MAJHI</t>
  </si>
  <si>
    <t>ASWINI KUMAR BARIK</t>
  </si>
  <si>
    <t>SHUBHASHREE PATTANAIK</t>
  </si>
  <si>
    <t>GAGARIN BEHERA</t>
  </si>
  <si>
    <t>Siddhartha Institute of Engineering &amp; Technology, Koraput</t>
  </si>
  <si>
    <t>RASHMI DURIA</t>
  </si>
  <si>
    <t>PRADEEP SAH</t>
  </si>
  <si>
    <t>SUCHISMITA SUTAR</t>
  </si>
  <si>
    <t>PRIYANKA MOHAPATRA</t>
  </si>
  <si>
    <t>Purushottam School of Engineering &amp; Technology, Rourkela</t>
  </si>
  <si>
    <t>NOUSHABA KHATOON</t>
  </si>
  <si>
    <t>BHABANISHANKAR PANDA</t>
  </si>
  <si>
    <t>KILLANA CHAKRABARTI</t>
  </si>
  <si>
    <t>SUNITA TRIPATHY</t>
  </si>
  <si>
    <t>ALI SAHU</t>
  </si>
  <si>
    <t>ARPITA ROUT</t>
  </si>
  <si>
    <t>ELINA SETHI</t>
  </si>
  <si>
    <t>SRUTI JYOTI ACHARYA</t>
  </si>
  <si>
    <t>SWATISAGARIKA SWAIN</t>
  </si>
  <si>
    <t>ANJALI SAHU</t>
  </si>
  <si>
    <t>Mahalaxmi Institute of Technology &amp; Engineering</t>
  </si>
  <si>
    <t>GEETANJALI SOREN</t>
  </si>
  <si>
    <t>PRAVATI PATRA</t>
  </si>
  <si>
    <t>SUKADEV PIDIKAKA</t>
  </si>
  <si>
    <t>SUSHREE SUBHALAXMI DAS</t>
  </si>
  <si>
    <t>Ganesh Institute of Engineering &amp; Technology, Bhubaneswar</t>
  </si>
  <si>
    <t>MOHINI MONDAL</t>
  </si>
  <si>
    <t>SWARNAPRIYA DANDAPAT</t>
  </si>
  <si>
    <t>SHUBHASHREE MOHAPATRA</t>
  </si>
  <si>
    <t>BISHWAKALYANI PRIYADARSHANEE</t>
  </si>
  <si>
    <t>ANJALI TUDU</t>
  </si>
  <si>
    <t>APANI PRADHAN</t>
  </si>
  <si>
    <t>JIHOSH KARJIMAJHI</t>
  </si>
  <si>
    <t>ITISRI SINGH</t>
  </si>
  <si>
    <t>DEVRANJAN SARDAR</t>
  </si>
  <si>
    <t>SWETA GAMANGO</t>
  </si>
  <si>
    <t>AHALYA GOCHHAYAT</t>
  </si>
  <si>
    <t>AMIT KUMAR PANI</t>
  </si>
  <si>
    <t>ABHIJIT SAMAL</t>
  </si>
  <si>
    <t>SUDESHNNA MOKHYADA</t>
  </si>
  <si>
    <t>ANNAPURNA RAY</t>
  </si>
  <si>
    <t>MD. SAIF ALI</t>
  </si>
  <si>
    <t>ISHWARA MEHER</t>
  </si>
  <si>
    <t>SANJEEBANI SETHI</t>
  </si>
  <si>
    <t>SAYEMA PARWEEN</t>
  </si>
  <si>
    <t>KISHORE CHANDRA MALLIK</t>
  </si>
  <si>
    <t>ITISHREE SAHU</t>
  </si>
  <si>
    <t>SIBA PRASAD SAHOO</t>
  </si>
  <si>
    <t>SATYABRATA SAMAL</t>
  </si>
  <si>
    <t>SUBHABRATA SENAPATI</t>
  </si>
  <si>
    <t>SMRITI SINGH</t>
  </si>
  <si>
    <t>SUMANTA NAIK</t>
  </si>
  <si>
    <t>RAJKISHORE MOHANTA</t>
  </si>
  <si>
    <t>PURNIMA PRIYADARSINI MISHRA</t>
  </si>
  <si>
    <t>AYUSH KUMAR JAISWAL</t>
  </si>
  <si>
    <t>SUNITA PATRA</t>
  </si>
  <si>
    <t>T HIMANSU SEKHAR REDDY</t>
  </si>
  <si>
    <t>PRADYUSH RANJAN NAYAK</t>
  </si>
  <si>
    <t>SRATANJALI PRADHAN</t>
  </si>
  <si>
    <t>SWAGATIKA PRUSTY</t>
  </si>
  <si>
    <t>NAYANA KUMARI BEHERDALAI</t>
  </si>
  <si>
    <t>NAYANA BEGUM</t>
  </si>
  <si>
    <t>HARAPRIYA SWAIN</t>
  </si>
  <si>
    <t>GANGOTRI PLABINI OJHA</t>
  </si>
  <si>
    <t>SONAL DASH</t>
  </si>
  <si>
    <t>MAMATA MALIK</t>
  </si>
  <si>
    <t>DAMAYANTI JERAI</t>
  </si>
  <si>
    <t>SATYAJIT BHOL</t>
  </si>
  <si>
    <t>LAXMI NARAYAN BHOI</t>
  </si>
  <si>
    <t>PRATIMA CHAMPIA</t>
  </si>
  <si>
    <t>BHAGYASHREE BEHERA</t>
  </si>
  <si>
    <t>ALIVA PRIYADARSHANI JENA</t>
  </si>
  <si>
    <t>GYANESWARI SWAIN</t>
  </si>
  <si>
    <t>SUVENDU PRADHAN</t>
  </si>
  <si>
    <t>GOVT. POLYTECHNIC, BOUDHA</t>
  </si>
  <si>
    <t>OM PRAKASH MISHRA</t>
  </si>
  <si>
    <t>RUPALI SETHY</t>
  </si>
  <si>
    <t>MUKESH KUMAR PAL</t>
  </si>
  <si>
    <t>BARIKA KUNDIKA</t>
  </si>
  <si>
    <t>RAMSHA HASIN ULLAH SHAIKH</t>
  </si>
  <si>
    <t>SHANT KUMAR</t>
  </si>
  <si>
    <t>Hi-Tech Institute of Engineering &amp; Management, Ranital, Bhadrak</t>
  </si>
  <si>
    <t>RAJESH JENA</t>
  </si>
  <si>
    <t>NIRANJAN HIKOKA</t>
  </si>
  <si>
    <t>TRUPTIMAYEE MISHRA</t>
  </si>
  <si>
    <t>AMRITA BAL</t>
  </si>
  <si>
    <t>PRAJNA PARAMITA JENA</t>
  </si>
  <si>
    <t>SWETA PRIYADARSHINI BEHERA</t>
  </si>
  <si>
    <t>NAMITA BEHERA</t>
  </si>
  <si>
    <t>BISHIKESHAN MAJHI</t>
  </si>
  <si>
    <t>BHAKTA KABI HARIJAN</t>
  </si>
  <si>
    <t>SUDAYA KUMAR ROUTRAY</t>
  </si>
  <si>
    <t>ATISH KUMAR ROUL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</si>
</sst>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10" xfId="0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D13" sqref="D13"/>
    </sheetView>
  </sheetViews>
  <sheetFormatPr defaultRowHeight="15"/>
  <cols>
    <col min="1" max="2" width="36.5703125" bestFit="1" customWidth="1"/>
    <col min="3" max="3" width="19.7109375" bestFit="1" customWidth="1"/>
    <col min="4" max="4" width="21.85546875" bestFit="1" customWidth="1"/>
    <col min="5" max="5" width="15.140625" bestFit="1" customWidth="1"/>
    <col min="6" max="6" width="5.4257812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30">
      <c r="A2" s="1" t="s">
        <v>6</v>
      </c>
      <c r="B2" s="1" t="s">
        <v>7</v>
      </c>
      <c r="C2" s="1" t="str">
        <f>TEXT("F18001006026","00000")</f>
        <v>F18001006026</v>
      </c>
      <c r="D2" s="1" t="s">
        <v>8</v>
      </c>
      <c r="E2" s="1">
        <v>9178324561</v>
      </c>
      <c r="F2" s="1">
        <v>592</v>
      </c>
    </row>
    <row r="3" spans="1:6" ht="30">
      <c r="A3" s="1" t="s">
        <v>6</v>
      </c>
      <c r="B3" s="1" t="s">
        <v>7</v>
      </c>
      <c r="C3" s="1" t="str">
        <f>TEXT("L19001006003","00000")</f>
        <v>L19001006003</v>
      </c>
      <c r="D3" s="1" t="s">
        <v>9</v>
      </c>
      <c r="E3" s="1">
        <v>9337440930</v>
      </c>
      <c r="F3" s="1">
        <v>578</v>
      </c>
    </row>
    <row r="4" spans="1:6" ht="30">
      <c r="A4" s="1" t="s">
        <v>10</v>
      </c>
      <c r="B4" s="1" t="s">
        <v>7</v>
      </c>
      <c r="C4" s="1" t="str">
        <f>TEXT("L19037006002","00000")</f>
        <v>L19037006002</v>
      </c>
      <c r="D4" s="1" t="s">
        <v>11</v>
      </c>
      <c r="E4" s="1">
        <v>7008372379</v>
      </c>
      <c r="F4" s="1">
        <v>535</v>
      </c>
    </row>
    <row r="5" spans="1:6" ht="30">
      <c r="A5" s="1" t="s">
        <v>10</v>
      </c>
      <c r="B5" s="1" t="s">
        <v>7</v>
      </c>
      <c r="C5" s="1" t="str">
        <f>TEXT("L19037006003","00000")</f>
        <v>L19037006003</v>
      </c>
      <c r="D5" s="1" t="s">
        <v>12</v>
      </c>
      <c r="E5" s="1">
        <v>9337448867</v>
      </c>
      <c r="F5" s="1">
        <v>535</v>
      </c>
    </row>
    <row r="6" spans="1:6" ht="30">
      <c r="A6" s="1" t="s">
        <v>6</v>
      </c>
      <c r="B6" s="1" t="s">
        <v>7</v>
      </c>
      <c r="C6" s="1" t="str">
        <f>TEXT("F18001006019","00000")</f>
        <v>F18001006019</v>
      </c>
      <c r="D6" s="1" t="s">
        <v>13</v>
      </c>
      <c r="E6" s="1">
        <v>9556584336</v>
      </c>
      <c r="F6" s="1">
        <v>527</v>
      </c>
    </row>
    <row r="7" spans="1:6" ht="30">
      <c r="A7" s="1" t="s">
        <v>10</v>
      </c>
      <c r="B7" s="1" t="s">
        <v>7</v>
      </c>
      <c r="C7" s="1" t="str">
        <f>TEXT("F18037006012","00000")</f>
        <v>F18037006012</v>
      </c>
      <c r="D7" s="1" t="s">
        <v>14</v>
      </c>
      <c r="E7" s="1">
        <v>9438523463</v>
      </c>
      <c r="F7" s="1">
        <v>520</v>
      </c>
    </row>
    <row r="8" spans="1:6" ht="30">
      <c r="A8" s="1" t="s">
        <v>10</v>
      </c>
      <c r="B8" s="1" t="s">
        <v>7</v>
      </c>
      <c r="C8" s="1" t="str">
        <f>TEXT("L19037006001","00000")</f>
        <v>L19037006001</v>
      </c>
      <c r="D8" s="1" t="s">
        <v>15</v>
      </c>
      <c r="E8" s="1">
        <v>6372286606</v>
      </c>
      <c r="F8" s="1">
        <v>519</v>
      </c>
    </row>
    <row r="9" spans="1:6" ht="30">
      <c r="A9" s="1" t="s">
        <v>10</v>
      </c>
      <c r="B9" s="1" t="s">
        <v>7</v>
      </c>
      <c r="C9" s="1" t="str">
        <f>TEXT("F18037006007","00000")</f>
        <v>F18037006007</v>
      </c>
      <c r="D9" s="1" t="s">
        <v>16</v>
      </c>
      <c r="E9" s="1">
        <v>7606922127</v>
      </c>
      <c r="F9" s="1">
        <v>485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9"/>
  <sheetViews>
    <sheetView workbookViewId="0">
      <selection activeCell="I9" sqref="I9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75">
      <c r="A2" s="1" t="s">
        <v>246</v>
      </c>
      <c r="B2" s="1" t="s">
        <v>247</v>
      </c>
      <c r="C2" s="1" t="str">
        <f>TEXT("F18111004038","00000")</f>
        <v>F18111004038</v>
      </c>
      <c r="D2" s="1" t="s">
        <v>248</v>
      </c>
      <c r="E2" s="1">
        <v>9438214383</v>
      </c>
      <c r="F2" s="1">
        <v>694</v>
      </c>
    </row>
    <row r="3" spans="1:6" ht="90">
      <c r="A3" s="1" t="s">
        <v>34</v>
      </c>
      <c r="B3" s="1" t="s">
        <v>247</v>
      </c>
      <c r="C3" s="1" t="str">
        <f>TEXT("F18014004005","00000")</f>
        <v>F18014004005</v>
      </c>
      <c r="D3" s="1" t="s">
        <v>249</v>
      </c>
      <c r="E3" s="1">
        <v>9438013566</v>
      </c>
      <c r="F3" s="1">
        <v>662</v>
      </c>
    </row>
    <row r="4" spans="1:6" ht="75">
      <c r="A4" s="1" t="s">
        <v>56</v>
      </c>
      <c r="B4" s="1" t="s">
        <v>247</v>
      </c>
      <c r="C4" s="1" t="str">
        <f>TEXT("F18019004025","00000")</f>
        <v>F18019004025</v>
      </c>
      <c r="D4" s="1" t="s">
        <v>250</v>
      </c>
      <c r="E4" s="1">
        <v>8908951020</v>
      </c>
      <c r="F4" s="1">
        <v>662</v>
      </c>
    </row>
    <row r="5" spans="1:6" ht="75">
      <c r="A5" s="1" t="s">
        <v>246</v>
      </c>
      <c r="B5" s="1" t="s">
        <v>247</v>
      </c>
      <c r="C5" s="1" t="str">
        <f>TEXT("F18111004056","00000")</f>
        <v>F18111004056</v>
      </c>
      <c r="D5" s="1" t="s">
        <v>251</v>
      </c>
      <c r="E5" s="1">
        <v>8328869234</v>
      </c>
      <c r="F5" s="1">
        <v>662</v>
      </c>
    </row>
    <row r="6" spans="1:6" ht="120">
      <c r="A6" s="1" t="s">
        <v>37</v>
      </c>
      <c r="B6" s="1" t="s">
        <v>247</v>
      </c>
      <c r="C6" s="1" t="str">
        <f>TEXT("F18012004037","00000")</f>
        <v>F18012004037</v>
      </c>
      <c r="D6" s="1" t="s">
        <v>252</v>
      </c>
      <c r="E6" s="1">
        <v>7205853057</v>
      </c>
      <c r="F6" s="1">
        <v>658</v>
      </c>
    </row>
    <row r="7" spans="1:6" ht="90">
      <c r="A7" s="1" t="s">
        <v>34</v>
      </c>
      <c r="B7" s="1" t="s">
        <v>247</v>
      </c>
      <c r="C7" s="1" t="str">
        <f>TEXT("F18014004010","00000")</f>
        <v>F18014004010</v>
      </c>
      <c r="D7" s="1" t="s">
        <v>253</v>
      </c>
      <c r="E7" s="1">
        <v>9776927631</v>
      </c>
      <c r="F7" s="1">
        <v>656</v>
      </c>
    </row>
    <row r="8" spans="1:6" ht="75">
      <c r="A8" s="1" t="s">
        <v>93</v>
      </c>
      <c r="B8" s="1" t="s">
        <v>247</v>
      </c>
      <c r="C8" s="1" t="str">
        <f>TEXT("F18021004054","00000")</f>
        <v>F18021004054</v>
      </c>
      <c r="D8" s="1" t="s">
        <v>254</v>
      </c>
      <c r="E8" s="1">
        <v>9933915535</v>
      </c>
      <c r="F8" s="1">
        <v>655</v>
      </c>
    </row>
    <row r="9" spans="1:6" ht="150">
      <c r="A9" s="1" t="s">
        <v>255</v>
      </c>
      <c r="B9" s="1" t="s">
        <v>247</v>
      </c>
      <c r="C9" s="1" t="str">
        <f>TEXT("F18168004049","00000")</f>
        <v>F18168004049</v>
      </c>
      <c r="D9" s="1" t="s">
        <v>256</v>
      </c>
      <c r="E9" s="1">
        <v>9556684204</v>
      </c>
      <c r="F9" s="1">
        <v>646</v>
      </c>
    </row>
    <row r="10" spans="1:6" ht="75">
      <c r="A10" s="1" t="s">
        <v>56</v>
      </c>
      <c r="B10" s="1" t="s">
        <v>247</v>
      </c>
      <c r="C10" s="1" t="str">
        <f>TEXT("F18019004045","00000")</f>
        <v>F18019004045</v>
      </c>
      <c r="D10" s="1" t="s">
        <v>257</v>
      </c>
      <c r="E10" s="1">
        <v>7008184611</v>
      </c>
      <c r="F10" s="1">
        <v>645</v>
      </c>
    </row>
    <row r="11" spans="1:6" ht="75">
      <c r="A11" s="1" t="s">
        <v>93</v>
      </c>
      <c r="B11" s="1" t="s">
        <v>247</v>
      </c>
      <c r="C11" s="1" t="str">
        <f>TEXT("L19021004009","00000")</f>
        <v>L19021004009</v>
      </c>
      <c r="D11" s="1" t="s">
        <v>258</v>
      </c>
      <c r="E11" s="1">
        <v>8093033158</v>
      </c>
      <c r="F11" s="1">
        <v>645</v>
      </c>
    </row>
    <row r="12" spans="1:6" ht="90">
      <c r="A12" s="1" t="s">
        <v>88</v>
      </c>
      <c r="B12" s="1" t="s">
        <v>247</v>
      </c>
      <c r="C12" s="1" t="str">
        <f>TEXT("F18020004001","00000")</f>
        <v>F18020004001</v>
      </c>
      <c r="D12" s="1" t="s">
        <v>259</v>
      </c>
      <c r="E12" s="1">
        <v>9556064024</v>
      </c>
      <c r="F12" s="1">
        <v>643</v>
      </c>
    </row>
    <row r="13" spans="1:6" ht="105">
      <c r="A13" s="1" t="s">
        <v>109</v>
      </c>
      <c r="B13" s="1" t="s">
        <v>247</v>
      </c>
      <c r="C13" s="1" t="str">
        <f>TEXT("F18002004008","00000")</f>
        <v>F18002004008</v>
      </c>
      <c r="D13" s="1" t="s">
        <v>260</v>
      </c>
      <c r="E13" s="1">
        <v>8917270128</v>
      </c>
      <c r="F13" s="1">
        <v>641</v>
      </c>
    </row>
    <row r="14" spans="1:6" ht="105">
      <c r="A14" s="1" t="s">
        <v>261</v>
      </c>
      <c r="B14" s="1" t="s">
        <v>247</v>
      </c>
      <c r="C14" s="1" t="str">
        <f>TEXT("F18005004039","00000")</f>
        <v>F18005004039</v>
      </c>
      <c r="D14" s="1" t="s">
        <v>262</v>
      </c>
      <c r="E14" s="1">
        <v>7381921468</v>
      </c>
      <c r="F14" s="1">
        <v>641</v>
      </c>
    </row>
    <row r="15" spans="1:6" ht="135">
      <c r="A15" s="1" t="s">
        <v>41</v>
      </c>
      <c r="B15" s="1" t="s">
        <v>247</v>
      </c>
      <c r="C15" s="1" t="str">
        <f>TEXT("F18013004027","00000")</f>
        <v>F18013004027</v>
      </c>
      <c r="D15" s="1" t="s">
        <v>263</v>
      </c>
      <c r="E15" s="1">
        <v>9861176853</v>
      </c>
      <c r="F15" s="1">
        <v>640</v>
      </c>
    </row>
    <row r="16" spans="1:6" ht="75">
      <c r="A16" s="1" t="s">
        <v>246</v>
      </c>
      <c r="B16" s="1" t="s">
        <v>247</v>
      </c>
      <c r="C16" s="1" t="str">
        <f>TEXT("F18111004019","00000")</f>
        <v>F18111004019</v>
      </c>
      <c r="D16" s="1" t="s">
        <v>264</v>
      </c>
      <c r="E16" s="1">
        <v>7978533775</v>
      </c>
      <c r="F16" s="1">
        <v>640</v>
      </c>
    </row>
    <row r="17" spans="1:6" ht="120">
      <c r="A17" s="1" t="s">
        <v>76</v>
      </c>
      <c r="B17" s="1" t="s">
        <v>247</v>
      </c>
      <c r="C17" s="1" t="str">
        <f>TEXT("L19163004002","00000")</f>
        <v>L19163004002</v>
      </c>
      <c r="D17" s="1" t="s">
        <v>265</v>
      </c>
      <c r="E17" s="1">
        <v>6295652840</v>
      </c>
      <c r="F17" s="1">
        <v>640</v>
      </c>
    </row>
    <row r="18" spans="1:6" ht="135">
      <c r="A18" s="1" t="s">
        <v>41</v>
      </c>
      <c r="B18" s="1" t="s">
        <v>247</v>
      </c>
      <c r="C18" s="1" t="str">
        <f>TEXT("F18013004076","00000")</f>
        <v>F18013004076</v>
      </c>
      <c r="D18" s="1" t="s">
        <v>266</v>
      </c>
      <c r="E18" s="1">
        <v>9078622740</v>
      </c>
      <c r="F18" s="1">
        <v>636</v>
      </c>
    </row>
    <row r="19" spans="1:6" ht="135">
      <c r="A19" s="1" t="s">
        <v>153</v>
      </c>
      <c r="B19" s="1" t="s">
        <v>247</v>
      </c>
      <c r="C19" s="1" t="str">
        <f>TEXT("F18062004011","00000")</f>
        <v>F18062004011</v>
      </c>
      <c r="D19" s="1" t="s">
        <v>267</v>
      </c>
      <c r="E19" s="1">
        <v>8670095971</v>
      </c>
      <c r="F19" s="1">
        <v>636</v>
      </c>
    </row>
    <row r="20" spans="1:6" ht="135">
      <c r="A20" s="1" t="s">
        <v>153</v>
      </c>
      <c r="B20" s="1" t="s">
        <v>247</v>
      </c>
      <c r="C20" s="1" t="str">
        <f>TEXT("F18062004015","00000")</f>
        <v>F18062004015</v>
      </c>
      <c r="D20" s="1" t="s">
        <v>268</v>
      </c>
      <c r="E20" s="1">
        <v>9986743326</v>
      </c>
      <c r="F20" s="1">
        <v>636</v>
      </c>
    </row>
    <row r="21" spans="1:6" ht="120">
      <c r="A21" s="1" t="s">
        <v>76</v>
      </c>
      <c r="B21" s="1" t="s">
        <v>247</v>
      </c>
      <c r="C21" s="1" t="str">
        <f>TEXT("F18163004062","00000")</f>
        <v>F18163004062</v>
      </c>
      <c r="D21" s="1" t="s">
        <v>269</v>
      </c>
      <c r="E21" s="1">
        <v>7873758998</v>
      </c>
      <c r="F21" s="1">
        <v>634</v>
      </c>
    </row>
    <row r="22" spans="1:6" ht="135">
      <c r="A22" s="1" t="s">
        <v>41</v>
      </c>
      <c r="B22" s="1" t="s">
        <v>247</v>
      </c>
      <c r="C22" s="1" t="str">
        <f>TEXT("F18013004004","00000")</f>
        <v>F18013004004</v>
      </c>
      <c r="D22" s="1" t="s">
        <v>270</v>
      </c>
      <c r="E22" s="1">
        <v>9439789336</v>
      </c>
      <c r="F22" s="1">
        <v>633</v>
      </c>
    </row>
    <row r="23" spans="1:6" ht="90">
      <c r="A23" s="1" t="s">
        <v>271</v>
      </c>
      <c r="B23" s="1" t="s">
        <v>247</v>
      </c>
      <c r="C23" s="1" t="str">
        <f>TEXT("F18015004013","00000")</f>
        <v>F18015004013</v>
      </c>
      <c r="D23" s="1" t="s">
        <v>272</v>
      </c>
      <c r="E23" s="1">
        <v>8342906794</v>
      </c>
      <c r="F23" s="1">
        <v>633</v>
      </c>
    </row>
    <row r="24" spans="1:6" ht="75">
      <c r="A24" s="1" t="s">
        <v>273</v>
      </c>
      <c r="B24" s="1" t="s">
        <v>247</v>
      </c>
      <c r="C24" s="1" t="str">
        <f>TEXT("F18116004018","00000")</f>
        <v>F18116004018</v>
      </c>
      <c r="D24" s="1" t="s">
        <v>274</v>
      </c>
      <c r="E24" s="1">
        <v>7008298143</v>
      </c>
      <c r="F24" s="1">
        <v>633</v>
      </c>
    </row>
    <row r="25" spans="1:6" ht="75">
      <c r="A25" s="1" t="s">
        <v>93</v>
      </c>
      <c r="B25" s="1" t="s">
        <v>247</v>
      </c>
      <c r="C25" s="1" t="str">
        <f>TEXT("L19021004010","00000")</f>
        <v>L19021004010</v>
      </c>
      <c r="D25" s="1" t="s">
        <v>275</v>
      </c>
      <c r="E25" s="1">
        <v>9608877640</v>
      </c>
      <c r="F25" s="1">
        <v>632</v>
      </c>
    </row>
    <row r="26" spans="1:6" ht="75">
      <c r="A26" s="1" t="s">
        <v>56</v>
      </c>
      <c r="B26" s="1" t="s">
        <v>247</v>
      </c>
      <c r="C26" s="1" t="str">
        <f>TEXT("F18019004047","00000")</f>
        <v>F18019004047</v>
      </c>
      <c r="D26" s="1" t="s">
        <v>276</v>
      </c>
      <c r="E26" s="1">
        <v>9583260045</v>
      </c>
      <c r="F26" s="1">
        <v>631</v>
      </c>
    </row>
    <row r="27" spans="1:6" ht="135">
      <c r="A27" s="1" t="s">
        <v>41</v>
      </c>
      <c r="B27" s="1" t="s">
        <v>247</v>
      </c>
      <c r="C27" s="1" t="str">
        <f>TEXT("F18013004036","00000")</f>
        <v>F18013004036</v>
      </c>
      <c r="D27" s="1" t="s">
        <v>277</v>
      </c>
      <c r="E27" s="1">
        <v>7008816998</v>
      </c>
      <c r="F27" s="1">
        <v>629</v>
      </c>
    </row>
    <row r="28" spans="1:6" ht="120">
      <c r="A28" s="1" t="s">
        <v>130</v>
      </c>
      <c r="B28" s="1" t="s">
        <v>247</v>
      </c>
      <c r="C28" s="1" t="str">
        <f>TEXT("F18066004026","00000")</f>
        <v>F18066004026</v>
      </c>
      <c r="D28" s="1" t="s">
        <v>278</v>
      </c>
      <c r="E28" s="1">
        <v>8658873206</v>
      </c>
      <c r="F28" s="1">
        <v>629</v>
      </c>
    </row>
    <row r="29" spans="1:6" ht="120">
      <c r="A29" s="1" t="s">
        <v>37</v>
      </c>
      <c r="B29" s="1" t="s">
        <v>247</v>
      </c>
      <c r="C29" s="1" t="str">
        <f>TEXT("F18012004047","00000")</f>
        <v>F18012004047</v>
      </c>
      <c r="D29" s="1" t="s">
        <v>279</v>
      </c>
      <c r="E29" s="1">
        <v>9337479744</v>
      </c>
      <c r="F29" s="1">
        <v>628</v>
      </c>
    </row>
    <row r="30" spans="1:6" ht="75">
      <c r="A30" s="1" t="s">
        <v>93</v>
      </c>
      <c r="B30" s="1" t="s">
        <v>247</v>
      </c>
      <c r="C30" s="1" t="str">
        <f>TEXT("F18021004039","00000")</f>
        <v>F18021004039</v>
      </c>
      <c r="D30" s="1" t="s">
        <v>280</v>
      </c>
      <c r="E30" s="1">
        <v>8210057497</v>
      </c>
      <c r="F30" s="1">
        <v>628</v>
      </c>
    </row>
    <row r="31" spans="1:6" ht="75">
      <c r="A31" s="1" t="s">
        <v>93</v>
      </c>
      <c r="B31" s="1" t="s">
        <v>247</v>
      </c>
      <c r="C31" s="1" t="str">
        <f>TEXT("F18021004099","00000")</f>
        <v>F18021004099</v>
      </c>
      <c r="D31" s="1" t="s">
        <v>281</v>
      </c>
      <c r="E31" s="1">
        <v>9337360077</v>
      </c>
      <c r="F31" s="1">
        <v>628</v>
      </c>
    </row>
    <row r="32" spans="1:6" ht="90">
      <c r="A32" s="1" t="s">
        <v>28</v>
      </c>
      <c r="B32" s="1" t="s">
        <v>247</v>
      </c>
      <c r="C32" s="1" t="str">
        <f>TEXT("F18011004054","00000")</f>
        <v>F18011004054</v>
      </c>
      <c r="D32" s="1" t="s">
        <v>282</v>
      </c>
      <c r="E32" s="1">
        <v>9861575036</v>
      </c>
      <c r="F32" s="1">
        <v>627</v>
      </c>
    </row>
    <row r="33" spans="1:6" ht="135">
      <c r="A33" s="1" t="s">
        <v>41</v>
      </c>
      <c r="B33" s="1" t="s">
        <v>247</v>
      </c>
      <c r="C33" s="1" t="str">
        <f>TEXT("F18013004080","00000")</f>
        <v>F18013004080</v>
      </c>
      <c r="D33" s="1" t="s">
        <v>283</v>
      </c>
      <c r="E33" s="1">
        <v>9348088940</v>
      </c>
      <c r="F33" s="1">
        <v>627</v>
      </c>
    </row>
    <row r="34" spans="1:6" ht="60">
      <c r="A34" s="1" t="s">
        <v>284</v>
      </c>
      <c r="B34" s="1" t="s">
        <v>247</v>
      </c>
      <c r="C34" s="1" t="str">
        <f>TEXT("F18132004034","00000")</f>
        <v>F18132004034</v>
      </c>
      <c r="D34" s="1" t="s">
        <v>285</v>
      </c>
      <c r="E34" s="1">
        <v>9439612742</v>
      </c>
      <c r="F34" s="1">
        <v>627</v>
      </c>
    </row>
    <row r="35" spans="1:6" ht="75">
      <c r="A35" s="1" t="s">
        <v>286</v>
      </c>
      <c r="B35" s="1" t="s">
        <v>247</v>
      </c>
      <c r="C35" s="1" t="str">
        <f>TEXT("F18122004004","00000")</f>
        <v>F18122004004</v>
      </c>
      <c r="D35" s="1" t="s">
        <v>287</v>
      </c>
      <c r="E35" s="1">
        <v>7750903448</v>
      </c>
      <c r="F35" s="1">
        <v>626</v>
      </c>
    </row>
    <row r="36" spans="1:6" ht="75">
      <c r="A36" s="1" t="s">
        <v>93</v>
      </c>
      <c r="B36" s="1" t="s">
        <v>247</v>
      </c>
      <c r="C36" s="1" t="str">
        <f>TEXT("F18021004057","00000")</f>
        <v>F18021004057</v>
      </c>
      <c r="D36" s="1" t="s">
        <v>288</v>
      </c>
      <c r="E36" s="1">
        <v>9993734186</v>
      </c>
      <c r="F36" s="1">
        <v>625</v>
      </c>
    </row>
    <row r="37" spans="1:6" ht="75">
      <c r="A37" s="1" t="s">
        <v>289</v>
      </c>
      <c r="B37" s="1" t="s">
        <v>247</v>
      </c>
      <c r="C37" s="1" t="str">
        <f>TEXT("F18078004010","00000")</f>
        <v>F18078004010</v>
      </c>
      <c r="D37" s="1" t="s">
        <v>290</v>
      </c>
      <c r="E37" s="1">
        <v>8112174972</v>
      </c>
      <c r="F37" s="1">
        <v>624</v>
      </c>
    </row>
    <row r="38" spans="1:6" ht="90">
      <c r="A38" s="1" t="s">
        <v>101</v>
      </c>
      <c r="B38" s="1" t="s">
        <v>247</v>
      </c>
      <c r="C38" s="1" t="str">
        <f>TEXT("F18040004010","00000")</f>
        <v>F18040004010</v>
      </c>
      <c r="D38" s="1" t="s">
        <v>291</v>
      </c>
      <c r="E38" s="1">
        <v>9668384210</v>
      </c>
      <c r="F38" s="1">
        <v>623</v>
      </c>
    </row>
    <row r="39" spans="1:6" ht="120">
      <c r="A39" s="1" t="s">
        <v>76</v>
      </c>
      <c r="B39" s="1" t="s">
        <v>247</v>
      </c>
      <c r="C39" s="1" t="str">
        <f>TEXT("F18163004057","00000")</f>
        <v>F18163004057</v>
      </c>
      <c r="D39" s="1" t="s">
        <v>292</v>
      </c>
      <c r="E39" s="1">
        <v>7008753087</v>
      </c>
      <c r="F39" s="1">
        <v>623</v>
      </c>
    </row>
    <row r="40" spans="1:6" ht="75">
      <c r="A40" s="1" t="s">
        <v>93</v>
      </c>
      <c r="B40" s="1" t="s">
        <v>247</v>
      </c>
      <c r="C40" s="1" t="str">
        <f>TEXT("L19021004005","00000")</f>
        <v>L19021004005</v>
      </c>
      <c r="D40" s="1" t="s">
        <v>293</v>
      </c>
      <c r="E40" s="1">
        <v>8594828200</v>
      </c>
      <c r="F40" s="1">
        <v>623</v>
      </c>
    </row>
    <row r="41" spans="1:6" ht="105">
      <c r="A41" s="1" t="s">
        <v>6</v>
      </c>
      <c r="B41" s="1" t="s">
        <v>247</v>
      </c>
      <c r="C41" s="1" t="str">
        <f>TEXT("F18001004027","00000")</f>
        <v>F18001004027</v>
      </c>
      <c r="D41" s="1" t="s">
        <v>294</v>
      </c>
      <c r="E41" s="1">
        <v>7064132594</v>
      </c>
      <c r="F41" s="1">
        <v>622</v>
      </c>
    </row>
    <row r="42" spans="1:6" ht="120">
      <c r="A42" s="1" t="s">
        <v>37</v>
      </c>
      <c r="B42" s="1" t="s">
        <v>247</v>
      </c>
      <c r="C42" s="1" t="str">
        <f>TEXT("F18012004004","00000")</f>
        <v>F18012004004</v>
      </c>
      <c r="D42" s="1" t="s">
        <v>295</v>
      </c>
      <c r="E42" s="1">
        <v>9668388567</v>
      </c>
      <c r="F42" s="1">
        <v>621</v>
      </c>
    </row>
    <row r="43" spans="1:6" ht="90">
      <c r="A43" s="1" t="s">
        <v>271</v>
      </c>
      <c r="B43" s="1" t="s">
        <v>247</v>
      </c>
      <c r="C43" s="1" t="str">
        <f>TEXT("F18015004052","00000")</f>
        <v>F18015004052</v>
      </c>
      <c r="D43" s="1" t="s">
        <v>296</v>
      </c>
      <c r="E43" s="1">
        <v>7064697263</v>
      </c>
      <c r="F43" s="1">
        <v>620</v>
      </c>
    </row>
    <row r="44" spans="1:6" ht="75">
      <c r="A44" s="1" t="s">
        <v>93</v>
      </c>
      <c r="B44" s="1" t="s">
        <v>247</v>
      </c>
      <c r="C44" s="1" t="str">
        <f>TEXT("L19021004016","00000")</f>
        <v>L19021004016</v>
      </c>
      <c r="D44" s="1" t="s">
        <v>297</v>
      </c>
      <c r="E44" s="1">
        <v>9178067754</v>
      </c>
      <c r="F44" s="1">
        <v>620</v>
      </c>
    </row>
    <row r="45" spans="1:6" ht="75">
      <c r="A45" s="1" t="s">
        <v>128</v>
      </c>
      <c r="B45" s="1" t="s">
        <v>247</v>
      </c>
      <c r="C45" s="1" t="str">
        <f>TEXT("F18024004056","00000")</f>
        <v>F18024004056</v>
      </c>
      <c r="D45" s="1" t="s">
        <v>298</v>
      </c>
      <c r="E45" s="1">
        <v>7363821358</v>
      </c>
      <c r="F45" s="1">
        <v>619</v>
      </c>
    </row>
    <row r="46" spans="1:6" ht="75">
      <c r="A46" s="1" t="s">
        <v>286</v>
      </c>
      <c r="B46" s="1" t="s">
        <v>247</v>
      </c>
      <c r="C46" s="1" t="str">
        <f>TEXT("F18122004023","00000")</f>
        <v>F18122004023</v>
      </c>
      <c r="D46" s="1" t="s">
        <v>299</v>
      </c>
      <c r="E46" s="1">
        <v>9938752535</v>
      </c>
      <c r="F46" s="1">
        <v>618</v>
      </c>
    </row>
    <row r="47" spans="1:6" ht="75">
      <c r="A47" s="1" t="s">
        <v>300</v>
      </c>
      <c r="B47" s="1" t="s">
        <v>247</v>
      </c>
      <c r="C47" s="1" t="str">
        <f>TEXT("L19113004007","00000")</f>
        <v>L19113004007</v>
      </c>
      <c r="D47" s="1" t="s">
        <v>301</v>
      </c>
      <c r="E47" s="1">
        <v>8456086540</v>
      </c>
      <c r="F47" s="1">
        <v>617</v>
      </c>
    </row>
    <row r="48" spans="1:6" ht="75">
      <c r="A48" s="1" t="s">
        <v>93</v>
      </c>
      <c r="B48" s="1" t="s">
        <v>247</v>
      </c>
      <c r="C48" s="1" t="str">
        <f>TEXT("F18021004075","00000")</f>
        <v>F18021004075</v>
      </c>
      <c r="D48" s="1" t="s">
        <v>302</v>
      </c>
      <c r="E48" s="1">
        <v>7326036134</v>
      </c>
      <c r="F48" s="1">
        <v>616</v>
      </c>
    </row>
    <row r="49" spans="1:6" ht="75">
      <c r="A49" s="1" t="s">
        <v>128</v>
      </c>
      <c r="B49" s="1" t="s">
        <v>247</v>
      </c>
      <c r="C49" s="1" t="str">
        <f>TEXT("F18024004111","00000")</f>
        <v>F18024004111</v>
      </c>
      <c r="D49" s="1" t="s">
        <v>303</v>
      </c>
      <c r="E49" s="1">
        <v>7872400445</v>
      </c>
      <c r="F49" s="1">
        <v>616</v>
      </c>
    </row>
    <row r="50" spans="1:6" ht="90">
      <c r="A50" s="1" t="s">
        <v>28</v>
      </c>
      <c r="B50" s="1" t="s">
        <v>247</v>
      </c>
      <c r="C50" s="1" t="str">
        <f>TEXT("F18011004006","00000")</f>
        <v>F18011004006</v>
      </c>
      <c r="D50" s="1" t="s">
        <v>304</v>
      </c>
      <c r="E50" s="1">
        <v>9937067335</v>
      </c>
      <c r="F50" s="1">
        <v>615</v>
      </c>
    </row>
    <row r="51" spans="1:6" ht="90">
      <c r="A51" s="1" t="s">
        <v>34</v>
      </c>
      <c r="B51" s="1" t="s">
        <v>247</v>
      </c>
      <c r="C51" s="1" t="str">
        <f>TEXT("F18014004056","00000")</f>
        <v>F18014004056</v>
      </c>
      <c r="D51" s="1" t="s">
        <v>305</v>
      </c>
      <c r="E51" s="1">
        <v>7606067710</v>
      </c>
      <c r="F51" s="1">
        <v>615</v>
      </c>
    </row>
    <row r="52" spans="1:6" ht="105">
      <c r="A52" s="1" t="s">
        <v>306</v>
      </c>
      <c r="B52" s="1" t="s">
        <v>247</v>
      </c>
      <c r="C52" s="1" t="str">
        <f>TEXT("F18016004047","00000")</f>
        <v>F18016004047</v>
      </c>
      <c r="D52" s="1" t="s">
        <v>307</v>
      </c>
      <c r="E52" s="1">
        <v>7750854601</v>
      </c>
      <c r="F52" s="1">
        <v>614</v>
      </c>
    </row>
    <row r="53" spans="1:6" ht="75">
      <c r="A53" s="1" t="s">
        <v>56</v>
      </c>
      <c r="B53" s="1" t="s">
        <v>247</v>
      </c>
      <c r="C53" s="1" t="str">
        <f>TEXT("F18019004049","00000")</f>
        <v>F18019004049</v>
      </c>
      <c r="D53" s="1" t="s">
        <v>308</v>
      </c>
      <c r="E53" s="1">
        <v>7873800875</v>
      </c>
      <c r="F53" s="1">
        <v>614</v>
      </c>
    </row>
    <row r="54" spans="1:6" ht="75">
      <c r="A54" s="1" t="s">
        <v>309</v>
      </c>
      <c r="B54" s="1" t="s">
        <v>247</v>
      </c>
      <c r="C54" s="1" t="str">
        <f>TEXT("F18152004049","00000")</f>
        <v>F18152004049</v>
      </c>
      <c r="D54" s="1" t="s">
        <v>310</v>
      </c>
      <c r="E54" s="1">
        <v>7978952351</v>
      </c>
      <c r="F54" s="1">
        <v>614</v>
      </c>
    </row>
    <row r="55" spans="1:6" ht="105">
      <c r="A55" s="1" t="s">
        <v>150</v>
      </c>
      <c r="B55" s="1" t="s">
        <v>247</v>
      </c>
      <c r="C55" s="1" t="str">
        <f>TEXT("F18004004038","00000")</f>
        <v>F18004004038</v>
      </c>
      <c r="D55" s="1" t="s">
        <v>311</v>
      </c>
      <c r="E55" s="1">
        <v>8455955221</v>
      </c>
      <c r="F55" s="1">
        <v>612</v>
      </c>
    </row>
    <row r="56" spans="1:6" ht="135">
      <c r="A56" s="1" t="s">
        <v>117</v>
      </c>
      <c r="B56" s="1" t="s">
        <v>247</v>
      </c>
      <c r="C56" s="1" t="str">
        <f>TEXT("F18101010007","00000")</f>
        <v>F18101010007</v>
      </c>
      <c r="D56" s="1" t="s">
        <v>312</v>
      </c>
      <c r="E56" s="1">
        <v>9114834264</v>
      </c>
      <c r="F56" s="1">
        <v>612</v>
      </c>
    </row>
    <row r="57" spans="1:6" ht="75">
      <c r="A57" s="1" t="s">
        <v>93</v>
      </c>
      <c r="B57" s="1" t="s">
        <v>247</v>
      </c>
      <c r="C57" s="1" t="str">
        <f>TEXT("F18021004050","00000")</f>
        <v>F18021004050</v>
      </c>
      <c r="D57" s="1" t="s">
        <v>313</v>
      </c>
      <c r="E57" s="1">
        <v>9934396545</v>
      </c>
      <c r="F57" s="1">
        <v>610</v>
      </c>
    </row>
    <row r="58" spans="1:6" ht="120">
      <c r="A58" s="1" t="s">
        <v>76</v>
      </c>
      <c r="B58" s="1" t="s">
        <v>247</v>
      </c>
      <c r="C58" s="1" t="str">
        <f>TEXT("F18163004024","00000")</f>
        <v>F18163004024</v>
      </c>
      <c r="D58" s="1" t="s">
        <v>314</v>
      </c>
      <c r="E58" s="1">
        <v>9337918371</v>
      </c>
      <c r="F58" s="1">
        <v>610</v>
      </c>
    </row>
    <row r="59" spans="1:6" ht="105">
      <c r="A59" s="1" t="s">
        <v>205</v>
      </c>
      <c r="B59" s="1" t="s">
        <v>247</v>
      </c>
      <c r="C59" s="1" t="str">
        <f>TEXT("F18063004054","00000")</f>
        <v>F18063004054</v>
      </c>
      <c r="D59" s="1" t="s">
        <v>315</v>
      </c>
      <c r="E59" s="1">
        <v>7504789627</v>
      </c>
      <c r="F59" s="1">
        <v>609</v>
      </c>
    </row>
    <row r="60" spans="1:6" ht="75">
      <c r="A60" s="1" t="s">
        <v>286</v>
      </c>
      <c r="B60" s="1" t="s">
        <v>247</v>
      </c>
      <c r="C60" s="1" t="str">
        <f>TEXT("L19122004002","00000")</f>
        <v>L19122004002</v>
      </c>
      <c r="D60" s="1" t="s">
        <v>316</v>
      </c>
      <c r="E60" s="1">
        <v>9668803454</v>
      </c>
      <c r="F60" s="1">
        <v>609</v>
      </c>
    </row>
    <row r="61" spans="1:6" ht="75">
      <c r="A61" s="1" t="s">
        <v>93</v>
      </c>
      <c r="B61" s="1" t="s">
        <v>247</v>
      </c>
      <c r="C61" s="1" t="str">
        <f>TEXT("F18021004044","00000")</f>
        <v>F18021004044</v>
      </c>
      <c r="D61" s="1" t="s">
        <v>317</v>
      </c>
      <c r="E61" s="1">
        <v>8249447944</v>
      </c>
      <c r="F61" s="1">
        <v>608</v>
      </c>
    </row>
    <row r="62" spans="1:6" ht="75">
      <c r="A62" s="1" t="s">
        <v>128</v>
      </c>
      <c r="B62" s="1" t="s">
        <v>247</v>
      </c>
      <c r="C62" s="1" t="str">
        <f>TEXT("F18024004114","00000")</f>
        <v>F18024004114</v>
      </c>
      <c r="D62" s="1" t="s">
        <v>318</v>
      </c>
      <c r="E62" s="1">
        <v>9078020675</v>
      </c>
      <c r="F62" s="1">
        <v>608</v>
      </c>
    </row>
    <row r="63" spans="1:6" ht="75">
      <c r="A63" s="1" t="s">
        <v>128</v>
      </c>
      <c r="B63" s="1" t="s">
        <v>247</v>
      </c>
      <c r="C63" s="1" t="str">
        <f>TEXT("L19024004013","00000")</f>
        <v>L19024004013</v>
      </c>
      <c r="D63" s="1" t="s">
        <v>319</v>
      </c>
      <c r="E63" s="1">
        <v>7606047968</v>
      </c>
      <c r="F63" s="1">
        <v>608</v>
      </c>
    </row>
    <row r="64" spans="1:6" ht="90">
      <c r="A64" s="1" t="s">
        <v>34</v>
      </c>
      <c r="B64" s="1" t="s">
        <v>247</v>
      </c>
      <c r="C64" s="1" t="str">
        <f>TEXT("F18014004024","00000")</f>
        <v>F18014004024</v>
      </c>
      <c r="D64" s="1" t="s">
        <v>320</v>
      </c>
      <c r="E64" s="1">
        <v>8093788721</v>
      </c>
      <c r="F64" s="1">
        <v>607</v>
      </c>
    </row>
    <row r="65" spans="1:6" ht="120">
      <c r="A65" s="1" t="s">
        <v>130</v>
      </c>
      <c r="B65" s="1" t="s">
        <v>247</v>
      </c>
      <c r="C65" s="1" t="str">
        <f>TEXT("F18066004005","00000")</f>
        <v>F18066004005</v>
      </c>
      <c r="D65" s="1" t="s">
        <v>321</v>
      </c>
      <c r="E65" s="1">
        <v>8984832491</v>
      </c>
      <c r="F65" s="1">
        <v>607</v>
      </c>
    </row>
    <row r="66" spans="1:6" ht="75">
      <c r="A66" s="1" t="s">
        <v>286</v>
      </c>
      <c r="B66" s="1" t="s">
        <v>247</v>
      </c>
      <c r="C66" s="1" t="str">
        <f>TEXT("L19122004004","00000")</f>
        <v>L19122004004</v>
      </c>
      <c r="D66" s="1" t="s">
        <v>322</v>
      </c>
      <c r="E66" s="1">
        <v>7684946866</v>
      </c>
      <c r="F66" s="1">
        <v>607</v>
      </c>
    </row>
    <row r="67" spans="1:6" ht="105">
      <c r="A67" s="1" t="s">
        <v>150</v>
      </c>
      <c r="B67" s="1" t="s">
        <v>247</v>
      </c>
      <c r="C67" s="1" t="str">
        <f>TEXT("F18004004037","00000")</f>
        <v>F18004004037</v>
      </c>
      <c r="D67" s="1" t="s">
        <v>323</v>
      </c>
      <c r="E67" s="1">
        <v>9348410954</v>
      </c>
      <c r="F67" s="1">
        <v>606</v>
      </c>
    </row>
    <row r="68" spans="1:6" ht="75">
      <c r="A68" s="1" t="s">
        <v>56</v>
      </c>
      <c r="B68" s="1" t="s">
        <v>247</v>
      </c>
      <c r="C68" s="1" t="str">
        <f>TEXT("F18019004051","00000")</f>
        <v>F18019004051</v>
      </c>
      <c r="D68" s="1" t="s">
        <v>324</v>
      </c>
      <c r="E68" s="1">
        <v>7209977409</v>
      </c>
      <c r="F68" s="1">
        <v>605</v>
      </c>
    </row>
    <row r="69" spans="1:6" ht="105">
      <c r="A69" s="1" t="s">
        <v>325</v>
      </c>
      <c r="B69" s="1" t="s">
        <v>247</v>
      </c>
      <c r="C69" s="1" t="str">
        <f>TEXT("F18023004051","00000")</f>
        <v>F18023004051</v>
      </c>
      <c r="D69" s="1" t="s">
        <v>326</v>
      </c>
      <c r="E69" s="1">
        <v>9348857953</v>
      </c>
      <c r="F69" s="1">
        <v>605</v>
      </c>
    </row>
    <row r="70" spans="1:6" ht="75">
      <c r="A70" s="1" t="s">
        <v>327</v>
      </c>
      <c r="B70" s="1" t="s">
        <v>247</v>
      </c>
      <c r="C70" s="1" t="str">
        <f>TEXT("F18131004007","00000")</f>
        <v>F18131004007</v>
      </c>
      <c r="D70" s="1" t="s">
        <v>328</v>
      </c>
      <c r="E70" s="1">
        <v>9658345782</v>
      </c>
      <c r="F70" s="1">
        <v>605</v>
      </c>
    </row>
    <row r="71" spans="1:6" ht="135">
      <c r="A71" s="1" t="s">
        <v>41</v>
      </c>
      <c r="B71" s="1" t="s">
        <v>247</v>
      </c>
      <c r="C71" s="1" t="str">
        <f>TEXT("F18013004092","00000")</f>
        <v>F18013004092</v>
      </c>
      <c r="D71" s="1" t="s">
        <v>329</v>
      </c>
      <c r="E71" s="1">
        <v>9438200251</v>
      </c>
      <c r="F71" s="1">
        <v>604</v>
      </c>
    </row>
    <row r="72" spans="1:6" ht="75">
      <c r="A72" s="1" t="s">
        <v>93</v>
      </c>
      <c r="B72" s="1" t="s">
        <v>247</v>
      </c>
      <c r="C72" s="1" t="str">
        <f>TEXT("F18021004033","00000")</f>
        <v>F18021004033</v>
      </c>
      <c r="D72" s="1" t="s">
        <v>330</v>
      </c>
      <c r="E72" s="1">
        <v>6200297915</v>
      </c>
      <c r="F72" s="1">
        <v>604</v>
      </c>
    </row>
    <row r="73" spans="1:6" ht="105">
      <c r="A73" s="1" t="s">
        <v>150</v>
      </c>
      <c r="B73" s="1" t="s">
        <v>247</v>
      </c>
      <c r="C73" s="1" t="str">
        <f>TEXT("L19004004002","00000")</f>
        <v>L19004004002</v>
      </c>
      <c r="D73" s="1" t="s">
        <v>331</v>
      </c>
      <c r="E73" s="1">
        <v>9583912792</v>
      </c>
      <c r="F73" s="1">
        <v>604</v>
      </c>
    </row>
    <row r="74" spans="1:6" ht="120">
      <c r="A74" s="1" t="s">
        <v>37</v>
      </c>
      <c r="B74" s="1" t="s">
        <v>247</v>
      </c>
      <c r="C74" s="1" t="str">
        <f>TEXT("L19012004002","00000")</f>
        <v>L19012004002</v>
      </c>
      <c r="D74" s="1" t="s">
        <v>332</v>
      </c>
      <c r="E74" s="1">
        <v>8144664886</v>
      </c>
      <c r="F74" s="1">
        <v>604</v>
      </c>
    </row>
    <row r="75" spans="1:6" ht="120">
      <c r="A75" s="1" t="s">
        <v>130</v>
      </c>
      <c r="B75" s="1" t="s">
        <v>247</v>
      </c>
      <c r="C75" s="1" t="str">
        <f>TEXT("F18066004017","00000")</f>
        <v>F18066004017</v>
      </c>
      <c r="D75" s="1" t="s">
        <v>333</v>
      </c>
      <c r="E75" s="1">
        <v>9778185118</v>
      </c>
      <c r="F75" s="1">
        <v>603</v>
      </c>
    </row>
    <row r="76" spans="1:6" ht="105">
      <c r="A76" s="1" t="s">
        <v>6</v>
      </c>
      <c r="B76" s="1" t="s">
        <v>247</v>
      </c>
      <c r="C76" s="1" t="str">
        <f>TEXT("F18001004035","00000")</f>
        <v>F18001004035</v>
      </c>
      <c r="D76" s="1" t="s">
        <v>334</v>
      </c>
      <c r="E76" s="1">
        <v>7750883837</v>
      </c>
      <c r="F76" s="1">
        <v>602</v>
      </c>
    </row>
    <row r="77" spans="1:6" ht="105">
      <c r="A77" s="1" t="s">
        <v>6</v>
      </c>
      <c r="B77" s="1" t="s">
        <v>247</v>
      </c>
      <c r="C77" s="1" t="str">
        <f>TEXT("F18001004079","00000")</f>
        <v>F18001004079</v>
      </c>
      <c r="D77" s="1" t="s">
        <v>335</v>
      </c>
      <c r="E77" s="1">
        <v>6370015426</v>
      </c>
      <c r="F77" s="1">
        <v>602</v>
      </c>
    </row>
    <row r="78" spans="1:6" ht="135">
      <c r="A78" s="1" t="s">
        <v>336</v>
      </c>
      <c r="B78" s="1" t="s">
        <v>247</v>
      </c>
      <c r="C78" s="1" t="str">
        <f>TEXT("F18010004099","00000")</f>
        <v>F18010004099</v>
      </c>
      <c r="D78" s="1" t="s">
        <v>337</v>
      </c>
      <c r="E78" s="1">
        <v>9438520945</v>
      </c>
      <c r="F78" s="1">
        <v>602</v>
      </c>
    </row>
    <row r="79" spans="1:6" ht="135">
      <c r="A79" s="1" t="s">
        <v>41</v>
      </c>
      <c r="B79" s="1" t="s">
        <v>247</v>
      </c>
      <c r="C79" s="1" t="str">
        <f>TEXT("F18013004002","00000")</f>
        <v>F18013004002</v>
      </c>
      <c r="D79" s="1" t="s">
        <v>338</v>
      </c>
      <c r="E79" s="1">
        <v>7789841271</v>
      </c>
      <c r="F79" s="1">
        <v>602</v>
      </c>
    </row>
    <row r="80" spans="1:6" ht="105">
      <c r="A80" s="1" t="s">
        <v>6</v>
      </c>
      <c r="B80" s="1" t="s">
        <v>247</v>
      </c>
      <c r="C80" s="1" t="str">
        <f>TEXT("F18001004024","00000")</f>
        <v>F18001004024</v>
      </c>
      <c r="D80" s="1" t="s">
        <v>339</v>
      </c>
      <c r="E80" s="1">
        <v>9776523072</v>
      </c>
      <c r="F80" s="1">
        <v>601</v>
      </c>
    </row>
    <row r="81" spans="1:6" ht="75">
      <c r="A81" s="1" t="s">
        <v>309</v>
      </c>
      <c r="B81" s="1" t="s">
        <v>247</v>
      </c>
      <c r="C81" s="1" t="str">
        <f>TEXT("F18152004058","00000")</f>
        <v>F18152004058</v>
      </c>
      <c r="D81" s="1" t="s">
        <v>340</v>
      </c>
      <c r="E81" s="1">
        <v>8249999180</v>
      </c>
      <c r="F81" s="1">
        <v>600</v>
      </c>
    </row>
    <row r="82" spans="1:6" ht="135">
      <c r="A82" s="1" t="s">
        <v>41</v>
      </c>
      <c r="B82" s="1" t="s">
        <v>247</v>
      </c>
      <c r="C82" s="1" t="str">
        <f>TEXT("F18013004071","00000")</f>
        <v>F18013004071</v>
      </c>
      <c r="D82" s="1" t="s">
        <v>341</v>
      </c>
      <c r="E82" s="1">
        <v>8455867103</v>
      </c>
      <c r="F82" s="1">
        <v>598</v>
      </c>
    </row>
    <row r="83" spans="1:6" ht="90">
      <c r="A83" s="1" t="s">
        <v>174</v>
      </c>
      <c r="B83" s="1" t="s">
        <v>247</v>
      </c>
      <c r="C83" s="1" t="str">
        <f>TEXT("F18018004119","00000")</f>
        <v>F18018004119</v>
      </c>
      <c r="D83" s="1" t="s">
        <v>342</v>
      </c>
      <c r="E83" s="1">
        <v>9583518668</v>
      </c>
      <c r="F83" s="1">
        <v>598</v>
      </c>
    </row>
    <row r="84" spans="1:6" ht="75">
      <c r="A84" s="1" t="s">
        <v>93</v>
      </c>
      <c r="B84" s="1" t="s">
        <v>247</v>
      </c>
      <c r="C84" s="1" t="str">
        <f>TEXT("F18021004028","00000")</f>
        <v>F18021004028</v>
      </c>
      <c r="D84" s="1" t="s">
        <v>343</v>
      </c>
      <c r="E84" s="1">
        <v>9937769574</v>
      </c>
      <c r="F84" s="1">
        <v>598</v>
      </c>
    </row>
    <row r="85" spans="1:6" ht="135">
      <c r="A85" s="1" t="s">
        <v>344</v>
      </c>
      <c r="B85" s="1" t="s">
        <v>247</v>
      </c>
      <c r="C85" s="1" t="str">
        <f>TEXT("F18067004061","00000")</f>
        <v>F18067004061</v>
      </c>
      <c r="D85" s="1" t="s">
        <v>345</v>
      </c>
      <c r="E85" s="1">
        <v>9337917096</v>
      </c>
      <c r="F85" s="1">
        <v>598</v>
      </c>
    </row>
    <row r="86" spans="1:6" ht="105">
      <c r="A86" s="1" t="s">
        <v>6</v>
      </c>
      <c r="B86" s="1" t="s">
        <v>247</v>
      </c>
      <c r="C86" s="1" t="str">
        <f>TEXT("L19001004005","00000")</f>
        <v>L19001004005</v>
      </c>
      <c r="D86" s="1" t="s">
        <v>346</v>
      </c>
      <c r="E86" s="1">
        <v>7751907467</v>
      </c>
      <c r="F86" s="1">
        <v>598</v>
      </c>
    </row>
    <row r="87" spans="1:6" ht="105">
      <c r="A87" s="1" t="s">
        <v>261</v>
      </c>
      <c r="B87" s="1" t="s">
        <v>247</v>
      </c>
      <c r="C87" s="1" t="str">
        <f>TEXT("F18005002094","00000")</f>
        <v>F18005002094</v>
      </c>
      <c r="D87" s="1" t="s">
        <v>347</v>
      </c>
      <c r="E87" s="1">
        <v>7008072798</v>
      </c>
      <c r="F87" s="1">
        <v>597</v>
      </c>
    </row>
    <row r="88" spans="1:6" ht="90">
      <c r="A88" s="1" t="s">
        <v>28</v>
      </c>
      <c r="B88" s="1" t="s">
        <v>247</v>
      </c>
      <c r="C88" s="1" t="str">
        <f>TEXT("F18011004037","00000")</f>
        <v>F18011004037</v>
      </c>
      <c r="D88" s="1" t="s">
        <v>348</v>
      </c>
      <c r="E88" s="1">
        <v>7381629266</v>
      </c>
      <c r="F88" s="1">
        <v>597</v>
      </c>
    </row>
    <row r="89" spans="1:6" ht="60">
      <c r="A89" s="1" t="s">
        <v>53</v>
      </c>
      <c r="B89" s="1" t="s">
        <v>247</v>
      </c>
      <c r="C89" s="1" t="str">
        <f>TEXT("F18126001053","00000")</f>
        <v>F18126001053</v>
      </c>
      <c r="D89" s="1" t="s">
        <v>349</v>
      </c>
      <c r="E89" s="1">
        <v>9337506790</v>
      </c>
      <c r="F89" s="1">
        <v>597</v>
      </c>
    </row>
    <row r="90" spans="1:6" ht="90">
      <c r="A90" s="1" t="s">
        <v>34</v>
      </c>
      <c r="B90" s="1" t="s">
        <v>247</v>
      </c>
      <c r="C90" s="1" t="str">
        <f>TEXT("F18014004023","00000")</f>
        <v>F18014004023</v>
      </c>
      <c r="D90" s="1" t="s">
        <v>350</v>
      </c>
      <c r="E90" s="1">
        <v>9777653866</v>
      </c>
      <c r="F90" s="1">
        <v>596</v>
      </c>
    </row>
    <row r="91" spans="1:6" ht="90">
      <c r="A91" s="1" t="s">
        <v>174</v>
      </c>
      <c r="B91" s="1" t="s">
        <v>247</v>
      </c>
      <c r="C91" s="1" t="str">
        <f>TEXT("F18018004082","00000")</f>
        <v>F18018004082</v>
      </c>
      <c r="D91" s="1" t="s">
        <v>351</v>
      </c>
      <c r="E91" s="1">
        <v>9178849414</v>
      </c>
      <c r="F91" s="1">
        <v>596</v>
      </c>
    </row>
    <row r="92" spans="1:6" ht="90">
      <c r="A92" s="1" t="s">
        <v>101</v>
      </c>
      <c r="B92" s="1" t="s">
        <v>247</v>
      </c>
      <c r="C92" s="1" t="str">
        <f>TEXT("F18040004017","00000")</f>
        <v>F18040004017</v>
      </c>
      <c r="D92" s="1" t="s">
        <v>352</v>
      </c>
      <c r="E92" s="1">
        <v>9178857573</v>
      </c>
      <c r="F92" s="1">
        <v>596</v>
      </c>
    </row>
    <row r="93" spans="1:6" ht="105">
      <c r="A93" s="1" t="s">
        <v>353</v>
      </c>
      <c r="B93" s="1" t="s">
        <v>247</v>
      </c>
      <c r="C93" s="1" t="str">
        <f>TEXT("F18041004102","00000")</f>
        <v>F18041004102</v>
      </c>
      <c r="D93" s="1" t="s">
        <v>354</v>
      </c>
      <c r="E93" s="1">
        <v>9853232108</v>
      </c>
      <c r="F93" s="1">
        <v>596</v>
      </c>
    </row>
    <row r="94" spans="1:6" ht="90">
      <c r="A94" s="1" t="s">
        <v>355</v>
      </c>
      <c r="B94" s="1" t="s">
        <v>247</v>
      </c>
      <c r="C94" s="1" t="str">
        <f>TEXT("F18154004047","00000")</f>
        <v>F18154004047</v>
      </c>
      <c r="D94" s="1" t="s">
        <v>356</v>
      </c>
      <c r="E94" s="1">
        <v>7377235539</v>
      </c>
      <c r="F94" s="1">
        <v>596</v>
      </c>
    </row>
    <row r="95" spans="1:6" ht="105">
      <c r="A95" s="1" t="s">
        <v>261</v>
      </c>
      <c r="B95" s="1" t="s">
        <v>247</v>
      </c>
      <c r="C95" s="1" t="str">
        <f>TEXT("F18005004028","00000")</f>
        <v>F18005004028</v>
      </c>
      <c r="D95" s="1" t="s">
        <v>357</v>
      </c>
      <c r="E95" s="1">
        <v>8797117441</v>
      </c>
      <c r="F95" s="1">
        <v>595</v>
      </c>
    </row>
    <row r="96" spans="1:6" ht="120">
      <c r="A96" s="1" t="s">
        <v>223</v>
      </c>
      <c r="B96" s="1" t="s">
        <v>247</v>
      </c>
      <c r="C96" s="1" t="str">
        <f>TEXT("F18057004042","00000")</f>
        <v>F18057004042</v>
      </c>
      <c r="D96" s="1" t="s">
        <v>358</v>
      </c>
      <c r="E96" s="1">
        <v>8917215849</v>
      </c>
      <c r="F96" s="1">
        <v>595</v>
      </c>
    </row>
    <row r="97" spans="1:6" ht="135">
      <c r="A97" s="1" t="s">
        <v>344</v>
      </c>
      <c r="B97" s="1" t="s">
        <v>247</v>
      </c>
      <c r="C97" s="1" t="str">
        <f>TEXT("F18067004076","00000")</f>
        <v>F18067004076</v>
      </c>
      <c r="D97" s="1" t="s">
        <v>359</v>
      </c>
      <c r="E97" s="1">
        <v>9337346283</v>
      </c>
      <c r="F97" s="1">
        <v>595</v>
      </c>
    </row>
    <row r="98" spans="1:6" ht="120">
      <c r="A98" s="1" t="s">
        <v>360</v>
      </c>
      <c r="B98" s="1" t="s">
        <v>247</v>
      </c>
      <c r="C98" s="1" t="str">
        <f>TEXT("F18070004056","00000")</f>
        <v>F18070004056</v>
      </c>
      <c r="D98" s="1" t="s">
        <v>361</v>
      </c>
      <c r="E98" s="1">
        <v>8789768979</v>
      </c>
      <c r="F98" s="1">
        <v>595</v>
      </c>
    </row>
    <row r="99" spans="1:6" ht="120">
      <c r="A99" s="1" t="s">
        <v>362</v>
      </c>
      <c r="B99" s="1" t="s">
        <v>247</v>
      </c>
      <c r="C99" s="1" t="str">
        <f>TEXT("L19140004001","00000")</f>
        <v>L19140004001</v>
      </c>
      <c r="D99" s="1" t="s">
        <v>363</v>
      </c>
      <c r="E99" s="1">
        <v>6370224615</v>
      </c>
      <c r="F99" s="1">
        <v>595</v>
      </c>
    </row>
    <row r="100" spans="1:6" ht="90">
      <c r="A100" s="1" t="s">
        <v>174</v>
      </c>
      <c r="B100" s="1" t="s">
        <v>247</v>
      </c>
      <c r="C100" s="1" t="str">
        <f>TEXT("F18018004083","00000")</f>
        <v>F18018004083</v>
      </c>
      <c r="D100" s="1" t="s">
        <v>364</v>
      </c>
      <c r="E100" s="1">
        <v>9078451800</v>
      </c>
      <c r="F100" s="1">
        <v>594</v>
      </c>
    </row>
    <row r="101" spans="1:6" ht="75">
      <c r="A101" s="1" t="s">
        <v>365</v>
      </c>
      <c r="B101" s="1" t="s">
        <v>247</v>
      </c>
      <c r="C101" s="1" t="str">
        <f>TEXT("F18157004047","00000")</f>
        <v>F18157004047</v>
      </c>
      <c r="D101" s="1" t="s">
        <v>366</v>
      </c>
      <c r="E101" s="1">
        <v>7978065127</v>
      </c>
      <c r="F101" s="1">
        <v>594</v>
      </c>
    </row>
    <row r="102" spans="1:6" ht="120">
      <c r="A102" s="1" t="s">
        <v>76</v>
      </c>
      <c r="B102" s="1" t="s">
        <v>247</v>
      </c>
      <c r="C102" s="1" t="str">
        <f>TEXT("F18163004014","00000")</f>
        <v>F18163004014</v>
      </c>
      <c r="D102" s="1" t="s">
        <v>367</v>
      </c>
      <c r="E102" s="1">
        <v>9178706713</v>
      </c>
      <c r="F102" s="1">
        <v>594</v>
      </c>
    </row>
    <row r="103" spans="1:6" ht="90">
      <c r="A103" s="1" t="s">
        <v>101</v>
      </c>
      <c r="B103" s="1" t="s">
        <v>247</v>
      </c>
      <c r="C103" s="1" t="str">
        <f>TEXT("F18040004028","00000")</f>
        <v>F18040004028</v>
      </c>
      <c r="D103" s="1" t="s">
        <v>368</v>
      </c>
      <c r="E103" s="1">
        <v>9938559794</v>
      </c>
      <c r="F103" s="1">
        <v>593</v>
      </c>
    </row>
    <row r="104" spans="1:6" ht="75">
      <c r="A104" s="1" t="s">
        <v>369</v>
      </c>
      <c r="B104" s="1" t="s">
        <v>247</v>
      </c>
      <c r="C104" s="1" t="str">
        <f>TEXT("F18050004018","00000")</f>
        <v>F18050004018</v>
      </c>
      <c r="D104" s="1" t="s">
        <v>370</v>
      </c>
      <c r="E104" s="1">
        <v>9778809022</v>
      </c>
      <c r="F104" s="1">
        <v>593</v>
      </c>
    </row>
    <row r="105" spans="1:6" ht="75">
      <c r="A105" s="1" t="s">
        <v>371</v>
      </c>
      <c r="B105" s="1" t="s">
        <v>247</v>
      </c>
      <c r="C105" s="1" t="str">
        <f>TEXT("L19082004013","00000")</f>
        <v>L19082004013</v>
      </c>
      <c r="D105" s="1" t="s">
        <v>372</v>
      </c>
      <c r="E105" s="1">
        <v>8480089232</v>
      </c>
      <c r="F105" s="1">
        <v>593</v>
      </c>
    </row>
    <row r="106" spans="1:6" ht="90">
      <c r="A106" s="1" t="s">
        <v>28</v>
      </c>
      <c r="B106" s="1" t="s">
        <v>247</v>
      </c>
      <c r="C106" s="1" t="str">
        <f>TEXT("F18011004021","00000")</f>
        <v>F18011004021</v>
      </c>
      <c r="D106" s="1" t="s">
        <v>373</v>
      </c>
      <c r="E106" s="1">
        <v>9337329448</v>
      </c>
      <c r="F106" s="1">
        <v>592</v>
      </c>
    </row>
    <row r="107" spans="1:6" ht="150">
      <c r="A107" s="1" t="s">
        <v>255</v>
      </c>
      <c r="B107" s="1" t="s">
        <v>247</v>
      </c>
      <c r="C107" s="1" t="str">
        <f>TEXT("F18168004028","00000")</f>
        <v>F18168004028</v>
      </c>
      <c r="D107" s="1" t="s">
        <v>374</v>
      </c>
      <c r="E107" s="1">
        <v>9078114136</v>
      </c>
      <c r="F107" s="1">
        <v>592</v>
      </c>
    </row>
    <row r="108" spans="1:6" ht="150">
      <c r="A108" s="1" t="s">
        <v>255</v>
      </c>
      <c r="B108" s="1" t="s">
        <v>247</v>
      </c>
      <c r="C108" s="1" t="str">
        <f>TEXT("L19168004011","00000")</f>
        <v>L19168004011</v>
      </c>
      <c r="D108" s="1" t="s">
        <v>375</v>
      </c>
      <c r="E108" s="1">
        <v>8280153780</v>
      </c>
      <c r="F108" s="1">
        <v>592</v>
      </c>
    </row>
    <row r="109" spans="1:6" ht="120">
      <c r="A109" s="1" t="s">
        <v>37</v>
      </c>
      <c r="B109" s="1" t="s">
        <v>247</v>
      </c>
      <c r="C109" s="1" t="str">
        <f>TEXT("F18012004035","00000")</f>
        <v>F18012004035</v>
      </c>
      <c r="D109" s="1" t="s">
        <v>376</v>
      </c>
      <c r="E109" s="1">
        <v>7381557352</v>
      </c>
      <c r="F109" s="1">
        <v>591</v>
      </c>
    </row>
    <row r="110" spans="1:6" ht="75">
      <c r="A110" s="1" t="s">
        <v>56</v>
      </c>
      <c r="B110" s="1" t="s">
        <v>247</v>
      </c>
      <c r="C110" s="1" t="str">
        <f>TEXT("F18019004067","00000")</f>
        <v>F18019004067</v>
      </c>
      <c r="D110" s="1" t="s">
        <v>377</v>
      </c>
      <c r="E110" s="1">
        <v>9348688407</v>
      </c>
      <c r="F110" s="1">
        <v>591</v>
      </c>
    </row>
    <row r="111" spans="1:6" ht="135">
      <c r="A111" s="1" t="s">
        <v>41</v>
      </c>
      <c r="B111" s="1" t="s">
        <v>247</v>
      </c>
      <c r="C111" s="1" t="str">
        <f>TEXT("F18013004043","00000")</f>
        <v>F18013004043</v>
      </c>
      <c r="D111" s="1" t="s">
        <v>378</v>
      </c>
      <c r="E111" s="1">
        <v>8249792433</v>
      </c>
      <c r="F111" s="1">
        <v>590</v>
      </c>
    </row>
    <row r="112" spans="1:6" ht="135">
      <c r="A112" s="1" t="s">
        <v>41</v>
      </c>
      <c r="B112" s="1" t="s">
        <v>247</v>
      </c>
      <c r="C112" s="1" t="str">
        <f>TEXT("F18013004062","00000")</f>
        <v>F18013004062</v>
      </c>
      <c r="D112" s="1" t="s">
        <v>379</v>
      </c>
      <c r="E112" s="1">
        <v>9583153054</v>
      </c>
      <c r="F112" s="1">
        <v>590</v>
      </c>
    </row>
    <row r="113" spans="1:6" ht="90">
      <c r="A113" s="1" t="s">
        <v>380</v>
      </c>
      <c r="B113" s="1" t="s">
        <v>247</v>
      </c>
      <c r="C113" s="1" t="str">
        <f>TEXT("F18031004090","00000")</f>
        <v>F18031004090</v>
      </c>
      <c r="D113" s="1" t="s">
        <v>381</v>
      </c>
      <c r="E113" s="1">
        <v>9937629362</v>
      </c>
      <c r="F113" s="1">
        <v>590</v>
      </c>
    </row>
    <row r="114" spans="1:6" ht="75">
      <c r="A114" s="1" t="s">
        <v>286</v>
      </c>
      <c r="B114" s="1" t="s">
        <v>247</v>
      </c>
      <c r="C114" s="1" t="str">
        <f>TEXT("F18122004012","00000")</f>
        <v>F18122004012</v>
      </c>
      <c r="D114" s="1" t="s">
        <v>382</v>
      </c>
      <c r="E114" s="1">
        <v>9178790444</v>
      </c>
      <c r="F114" s="1">
        <v>590</v>
      </c>
    </row>
    <row r="115" spans="1:6" ht="105">
      <c r="A115" s="1" t="s">
        <v>383</v>
      </c>
      <c r="B115" s="1" t="s">
        <v>247</v>
      </c>
      <c r="C115" s="1" t="str">
        <f>TEXT("F18003004016","00000")</f>
        <v>F18003004016</v>
      </c>
      <c r="D115" s="1" t="s">
        <v>384</v>
      </c>
      <c r="E115" s="1">
        <v>9556458620</v>
      </c>
      <c r="F115" s="1">
        <v>589</v>
      </c>
    </row>
    <row r="116" spans="1:6" ht="105">
      <c r="A116" s="1" t="s">
        <v>150</v>
      </c>
      <c r="B116" s="1" t="s">
        <v>247</v>
      </c>
      <c r="C116" s="1" t="str">
        <f>TEXT("F18004004007","00000")</f>
        <v>F18004004007</v>
      </c>
      <c r="D116" s="1" t="s">
        <v>385</v>
      </c>
      <c r="E116" s="1">
        <v>9090328875</v>
      </c>
      <c r="F116" s="1">
        <v>589</v>
      </c>
    </row>
    <row r="117" spans="1:6" ht="60">
      <c r="A117" s="1" t="s">
        <v>137</v>
      </c>
      <c r="B117" s="1" t="s">
        <v>247</v>
      </c>
      <c r="C117" s="1" t="str">
        <f>TEXT("F18064004072","00000")</f>
        <v>F18064004072</v>
      </c>
      <c r="D117" s="1" t="s">
        <v>386</v>
      </c>
      <c r="E117" s="1">
        <v>7381820326</v>
      </c>
      <c r="F117" s="1">
        <v>589</v>
      </c>
    </row>
    <row r="118" spans="1:6" ht="135">
      <c r="A118" s="1" t="s">
        <v>41</v>
      </c>
      <c r="B118" s="1" t="s">
        <v>247</v>
      </c>
      <c r="C118" s="1" t="str">
        <f>TEXT("L19013004010","00000")</f>
        <v>L19013004010</v>
      </c>
      <c r="D118" s="1" t="s">
        <v>387</v>
      </c>
      <c r="E118" s="1">
        <v>7205185015</v>
      </c>
      <c r="F118" s="1">
        <v>589</v>
      </c>
    </row>
    <row r="119" spans="1:6" ht="75">
      <c r="A119" s="1" t="s">
        <v>309</v>
      </c>
      <c r="B119" s="1" t="s">
        <v>247</v>
      </c>
      <c r="C119" s="1" t="str">
        <f>TEXT("F18152004018","00000")</f>
        <v>F18152004018</v>
      </c>
      <c r="D119" s="1" t="s">
        <v>388</v>
      </c>
      <c r="E119" s="1">
        <v>8658614972</v>
      </c>
      <c r="F119" s="1">
        <v>588</v>
      </c>
    </row>
    <row r="120" spans="1:6" ht="105">
      <c r="A120" s="1" t="s">
        <v>6</v>
      </c>
      <c r="B120" s="1" t="s">
        <v>247</v>
      </c>
      <c r="C120" s="1" t="str">
        <f>TEXT("F18001004115","00000")</f>
        <v>F18001004115</v>
      </c>
      <c r="D120" s="1" t="s">
        <v>389</v>
      </c>
      <c r="E120" s="1">
        <v>9938874918</v>
      </c>
      <c r="F120" s="1">
        <v>587</v>
      </c>
    </row>
    <row r="121" spans="1:6" ht="75">
      <c r="A121" s="1" t="s">
        <v>390</v>
      </c>
      <c r="B121" s="1" t="s">
        <v>247</v>
      </c>
      <c r="C121" s="1" t="str">
        <f>TEXT("L19076004010","00000")</f>
        <v>L19076004010</v>
      </c>
      <c r="D121" s="1" t="s">
        <v>391</v>
      </c>
      <c r="E121" s="1">
        <v>7437092353</v>
      </c>
      <c r="F121" s="1">
        <v>587</v>
      </c>
    </row>
    <row r="122" spans="1:6" ht="75">
      <c r="A122" s="1" t="s">
        <v>93</v>
      </c>
      <c r="B122" s="1" t="s">
        <v>247</v>
      </c>
      <c r="C122" s="1" t="str">
        <f>TEXT("F18021004007","00000")</f>
        <v>F18021004007</v>
      </c>
      <c r="D122" s="1" t="s">
        <v>392</v>
      </c>
      <c r="E122" s="1">
        <v>9937160757</v>
      </c>
      <c r="F122" s="1">
        <v>586</v>
      </c>
    </row>
    <row r="123" spans="1:6" ht="75">
      <c r="A123" s="1" t="s">
        <v>128</v>
      </c>
      <c r="B123" s="1" t="s">
        <v>247</v>
      </c>
      <c r="C123" s="1" t="str">
        <f>TEXT("F18024004118","00000")</f>
        <v>F18024004118</v>
      </c>
      <c r="D123" s="1" t="s">
        <v>393</v>
      </c>
      <c r="E123" s="1">
        <v>8945854636</v>
      </c>
      <c r="F123" s="1">
        <v>586</v>
      </c>
    </row>
    <row r="124" spans="1:6" ht="135">
      <c r="A124" s="1" t="s">
        <v>158</v>
      </c>
      <c r="B124" s="1" t="s">
        <v>247</v>
      </c>
      <c r="C124" s="1" t="str">
        <f>TEXT("F18028004034","00000")</f>
        <v>F18028004034</v>
      </c>
      <c r="D124" s="1" t="s">
        <v>394</v>
      </c>
      <c r="E124" s="1">
        <v>9078146443</v>
      </c>
      <c r="F124" s="1">
        <v>586</v>
      </c>
    </row>
    <row r="125" spans="1:6" ht="90">
      <c r="A125" s="1" t="s">
        <v>101</v>
      </c>
      <c r="B125" s="1" t="s">
        <v>247</v>
      </c>
      <c r="C125" s="1" t="str">
        <f>TEXT("F18040004015","00000")</f>
        <v>F18040004015</v>
      </c>
      <c r="D125" s="1" t="s">
        <v>395</v>
      </c>
      <c r="E125" s="1">
        <v>9348519385</v>
      </c>
      <c r="F125" s="1">
        <v>586</v>
      </c>
    </row>
    <row r="126" spans="1:6" ht="150">
      <c r="A126" s="1" t="s">
        <v>67</v>
      </c>
      <c r="B126" s="1" t="s">
        <v>247</v>
      </c>
      <c r="C126" s="1" t="str">
        <f>TEXT("F18060004008","00000")</f>
        <v>F18060004008</v>
      </c>
      <c r="D126" s="1" t="s">
        <v>396</v>
      </c>
      <c r="E126" s="1">
        <v>9938182995</v>
      </c>
      <c r="F126" s="1">
        <v>586</v>
      </c>
    </row>
    <row r="127" spans="1:6" ht="135">
      <c r="A127" s="1" t="s">
        <v>117</v>
      </c>
      <c r="B127" s="1" t="s">
        <v>247</v>
      </c>
      <c r="C127" s="1" t="str">
        <f>TEXT("F18101004012","00000")</f>
        <v>F18101004012</v>
      </c>
      <c r="D127" s="1" t="s">
        <v>397</v>
      </c>
      <c r="E127" s="1">
        <v>9078190448</v>
      </c>
      <c r="F127" s="1">
        <v>586</v>
      </c>
    </row>
    <row r="128" spans="1:6" ht="180">
      <c r="A128" s="1" t="s">
        <v>398</v>
      </c>
      <c r="B128" s="1" t="s">
        <v>247</v>
      </c>
      <c r="C128" s="1" t="str">
        <f>TEXT("F18107004004","00000")</f>
        <v>F18107004004</v>
      </c>
      <c r="D128" s="1" t="s">
        <v>399</v>
      </c>
      <c r="E128" s="1">
        <v>9437414243</v>
      </c>
      <c r="F128" s="1">
        <v>586</v>
      </c>
    </row>
    <row r="129" spans="1:6" ht="135">
      <c r="A129" s="1" t="s">
        <v>400</v>
      </c>
      <c r="B129" s="1" t="s">
        <v>247</v>
      </c>
      <c r="C129" s="1" t="str">
        <f>TEXT("F18164004059","00000")</f>
        <v>F18164004059</v>
      </c>
      <c r="D129" s="1" t="s">
        <v>401</v>
      </c>
      <c r="E129" s="1">
        <v>9938872722</v>
      </c>
      <c r="F129" s="1">
        <v>586</v>
      </c>
    </row>
    <row r="130" spans="1:6" ht="135">
      <c r="A130" s="1" t="s">
        <v>41</v>
      </c>
      <c r="B130" s="1" t="s">
        <v>247</v>
      </c>
      <c r="C130" s="1" t="str">
        <f>TEXT("F18013004065","00000")</f>
        <v>F18013004065</v>
      </c>
      <c r="D130" s="1" t="s">
        <v>402</v>
      </c>
      <c r="E130" s="1">
        <v>9583628854</v>
      </c>
      <c r="F130" s="1">
        <v>585</v>
      </c>
    </row>
    <row r="131" spans="1:6" ht="90">
      <c r="A131" s="1" t="s">
        <v>380</v>
      </c>
      <c r="B131" s="1" t="s">
        <v>247</v>
      </c>
      <c r="C131" s="1" t="str">
        <f>TEXT("F18031004074","00000")</f>
        <v>F18031004074</v>
      </c>
      <c r="D131" s="1" t="s">
        <v>403</v>
      </c>
      <c r="E131" s="1">
        <v>9861148081</v>
      </c>
      <c r="F131" s="1">
        <v>585</v>
      </c>
    </row>
    <row r="132" spans="1:6" ht="75">
      <c r="A132" s="1" t="s">
        <v>286</v>
      </c>
      <c r="B132" s="1" t="s">
        <v>247</v>
      </c>
      <c r="C132" s="1" t="str">
        <f>TEXT("F18122004030","00000")</f>
        <v>F18122004030</v>
      </c>
      <c r="D132" s="1" t="s">
        <v>404</v>
      </c>
      <c r="E132" s="1">
        <v>9078426959</v>
      </c>
      <c r="F132" s="1">
        <v>585</v>
      </c>
    </row>
    <row r="133" spans="1:6" ht="120">
      <c r="A133" s="1" t="s">
        <v>362</v>
      </c>
      <c r="B133" s="1" t="s">
        <v>247</v>
      </c>
      <c r="C133" s="1" t="str">
        <f>TEXT("F18140004051","00000")</f>
        <v>F18140004051</v>
      </c>
      <c r="D133" s="1" t="s">
        <v>405</v>
      </c>
      <c r="E133" s="1">
        <v>7205609198</v>
      </c>
      <c r="F133" s="1">
        <v>585</v>
      </c>
    </row>
    <row r="134" spans="1:6" ht="75">
      <c r="A134" s="1" t="s">
        <v>309</v>
      </c>
      <c r="B134" s="1" t="s">
        <v>247</v>
      </c>
      <c r="C134" s="1" t="str">
        <f>TEXT("F18152004031","00000")</f>
        <v>F18152004031</v>
      </c>
      <c r="D134" s="1" t="s">
        <v>406</v>
      </c>
      <c r="E134" s="1">
        <v>8270567698</v>
      </c>
      <c r="F134" s="1">
        <v>585</v>
      </c>
    </row>
    <row r="135" spans="1:6" ht="75">
      <c r="A135" s="1" t="s">
        <v>365</v>
      </c>
      <c r="B135" s="1" t="s">
        <v>247</v>
      </c>
      <c r="C135" s="1" t="str">
        <f>TEXT("F18157004035","00000")</f>
        <v>F18157004035</v>
      </c>
      <c r="D135" s="1" t="s">
        <v>407</v>
      </c>
      <c r="E135" s="1">
        <v>7381334290</v>
      </c>
      <c r="F135" s="1">
        <v>585</v>
      </c>
    </row>
    <row r="136" spans="1:6" ht="60">
      <c r="A136" s="1" t="s">
        <v>408</v>
      </c>
      <c r="B136" s="1" t="s">
        <v>247</v>
      </c>
      <c r="C136" s="1" t="str">
        <f>TEXT("F18166001018","00000")</f>
        <v>F18166001018</v>
      </c>
      <c r="D136" s="1" t="s">
        <v>409</v>
      </c>
      <c r="E136" s="1">
        <v>9348834245</v>
      </c>
      <c r="F136" s="1">
        <v>585</v>
      </c>
    </row>
    <row r="137" spans="1:6" ht="105">
      <c r="A137" s="1" t="s">
        <v>85</v>
      </c>
      <c r="B137" s="1" t="s">
        <v>247</v>
      </c>
      <c r="C137" s="1" t="str">
        <f>TEXT("L19035004023","00000")</f>
        <v>L19035004023</v>
      </c>
      <c r="D137" s="1" t="s">
        <v>410</v>
      </c>
      <c r="E137" s="1">
        <v>8455946663</v>
      </c>
      <c r="F137" s="1">
        <v>585</v>
      </c>
    </row>
    <row r="138" spans="1:6" ht="75">
      <c r="A138" s="1" t="s">
        <v>300</v>
      </c>
      <c r="B138" s="1" t="s">
        <v>247</v>
      </c>
      <c r="C138" s="1" t="str">
        <f>TEXT("L19113004004","00000")</f>
        <v>L19113004004</v>
      </c>
      <c r="D138" s="1" t="s">
        <v>411</v>
      </c>
      <c r="E138" s="1">
        <v>6372977609</v>
      </c>
      <c r="F138" s="1">
        <v>585</v>
      </c>
    </row>
    <row r="139" spans="1:6" ht="150">
      <c r="A139" s="1" t="s">
        <v>255</v>
      </c>
      <c r="B139" s="1" t="s">
        <v>247</v>
      </c>
      <c r="C139" s="1" t="str">
        <f>TEXT("L19168004012","00000")</f>
        <v>L19168004012</v>
      </c>
      <c r="D139" s="1" t="s">
        <v>412</v>
      </c>
      <c r="E139" s="1">
        <v>9337535553</v>
      </c>
      <c r="F139" s="1">
        <v>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workbookViewId="0">
      <selection activeCell="K9" sqref="K9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0">
      <c r="A2" s="1" t="s">
        <v>130</v>
      </c>
      <c r="B2" s="1" t="s">
        <v>560</v>
      </c>
      <c r="C2" s="1" t="str">
        <f>TEXT("F18066001063","00000")</f>
        <v>F18066001063</v>
      </c>
      <c r="D2" s="1" t="s">
        <v>561</v>
      </c>
      <c r="E2" s="1">
        <v>9348401168</v>
      </c>
      <c r="F2" s="1">
        <v>652</v>
      </c>
    </row>
    <row r="3" spans="1:6" ht="105">
      <c r="A3" s="1" t="s">
        <v>6</v>
      </c>
      <c r="B3" s="1" t="s">
        <v>560</v>
      </c>
      <c r="C3" s="1" t="str">
        <f>TEXT("F18001001068","00000")</f>
        <v>F18001001068</v>
      </c>
      <c r="D3" s="1" t="s">
        <v>562</v>
      </c>
      <c r="E3" s="1">
        <v>8018993028</v>
      </c>
      <c r="F3" s="1">
        <v>651</v>
      </c>
    </row>
    <row r="4" spans="1:6" ht="105">
      <c r="A4" s="1" t="s">
        <v>6</v>
      </c>
      <c r="B4" s="1" t="s">
        <v>560</v>
      </c>
      <c r="C4" s="1" t="str">
        <f>TEXT("F18001001123","00000")</f>
        <v>F18001001123</v>
      </c>
      <c r="D4" s="1" t="s">
        <v>563</v>
      </c>
      <c r="E4" s="1">
        <v>9937898453</v>
      </c>
      <c r="F4" s="1">
        <v>645</v>
      </c>
    </row>
    <row r="5" spans="1:6" ht="105">
      <c r="A5" s="1" t="s">
        <v>6</v>
      </c>
      <c r="B5" s="1" t="s">
        <v>560</v>
      </c>
      <c r="C5" s="1" t="str">
        <f>TEXT("F18001001087","00000")</f>
        <v>F18001001087</v>
      </c>
      <c r="D5" s="1" t="s">
        <v>564</v>
      </c>
      <c r="E5" s="1">
        <v>9439257566</v>
      </c>
      <c r="F5" s="1">
        <v>644</v>
      </c>
    </row>
    <row r="6" spans="1:6" ht="90">
      <c r="A6" s="1" t="s">
        <v>34</v>
      </c>
      <c r="B6" s="1" t="s">
        <v>560</v>
      </c>
      <c r="C6" s="1" t="str">
        <f>TEXT("F18014001006","00000")</f>
        <v>F18014001006</v>
      </c>
      <c r="D6" s="1" t="s">
        <v>565</v>
      </c>
      <c r="E6" s="1">
        <v>9861446581</v>
      </c>
      <c r="F6" s="1">
        <v>642</v>
      </c>
    </row>
    <row r="7" spans="1:6" ht="90">
      <c r="A7" s="1" t="s">
        <v>34</v>
      </c>
      <c r="B7" s="1" t="s">
        <v>560</v>
      </c>
      <c r="C7" s="1" t="str">
        <f>TEXT("F18014001060","00000")</f>
        <v>F18014001060</v>
      </c>
      <c r="D7" s="1" t="s">
        <v>566</v>
      </c>
      <c r="E7" s="1">
        <v>7605996635</v>
      </c>
      <c r="F7" s="1">
        <v>638</v>
      </c>
    </row>
    <row r="8" spans="1:6" ht="165">
      <c r="A8" s="1" t="s">
        <v>567</v>
      </c>
      <c r="B8" s="1" t="s">
        <v>560</v>
      </c>
      <c r="C8" s="1" t="str">
        <f>TEXT("F18109001012","00000")</f>
        <v>F18109001012</v>
      </c>
      <c r="D8" s="1" t="s">
        <v>568</v>
      </c>
      <c r="E8" s="1">
        <v>9668615530</v>
      </c>
      <c r="F8" s="1">
        <v>636</v>
      </c>
    </row>
    <row r="9" spans="1:6" ht="90">
      <c r="A9" s="1" t="s">
        <v>271</v>
      </c>
      <c r="B9" s="1" t="s">
        <v>560</v>
      </c>
      <c r="C9" s="1" t="str">
        <f>TEXT("F18015001023","00000")</f>
        <v>F18015001023</v>
      </c>
      <c r="D9" s="1" t="s">
        <v>569</v>
      </c>
      <c r="E9" s="1">
        <v>7077780582</v>
      </c>
      <c r="F9" s="1">
        <v>633</v>
      </c>
    </row>
    <row r="10" spans="1:6" ht="60">
      <c r="A10" s="1" t="s">
        <v>103</v>
      </c>
      <c r="B10" s="1" t="s">
        <v>560</v>
      </c>
      <c r="C10" s="1" t="str">
        <f>TEXT("F18100001001","00000")</f>
        <v>F18100001001</v>
      </c>
      <c r="D10" s="1" t="s">
        <v>570</v>
      </c>
      <c r="E10" s="1">
        <v>9438917308</v>
      </c>
      <c r="F10" s="1">
        <v>633</v>
      </c>
    </row>
    <row r="11" spans="1:6" ht="90">
      <c r="A11" s="1" t="s">
        <v>355</v>
      </c>
      <c r="B11" s="1" t="s">
        <v>560</v>
      </c>
      <c r="C11" s="1" t="str">
        <f>TEXT("F18154001032","00000")</f>
        <v>F18154001032</v>
      </c>
      <c r="D11" s="1" t="s">
        <v>571</v>
      </c>
      <c r="E11" s="1">
        <v>7894077132</v>
      </c>
      <c r="F11" s="1">
        <v>633</v>
      </c>
    </row>
    <row r="12" spans="1:6" ht="90">
      <c r="A12" s="1" t="s">
        <v>101</v>
      </c>
      <c r="B12" s="1" t="s">
        <v>560</v>
      </c>
      <c r="C12" s="1" t="str">
        <f>TEXT("F18040001058","00000")</f>
        <v>F18040001058</v>
      </c>
      <c r="D12" s="1" t="s">
        <v>572</v>
      </c>
      <c r="E12" s="1">
        <v>7735129544</v>
      </c>
      <c r="F12" s="1">
        <v>629</v>
      </c>
    </row>
    <row r="13" spans="1:6" ht="75">
      <c r="A13" s="1" t="s">
        <v>300</v>
      </c>
      <c r="B13" s="1" t="s">
        <v>560</v>
      </c>
      <c r="C13" s="1" t="str">
        <f>TEXT("F18113001002","00000")</f>
        <v>F18113001002</v>
      </c>
      <c r="D13" s="1" t="s">
        <v>573</v>
      </c>
      <c r="E13" s="1">
        <v>7981919916</v>
      </c>
      <c r="F13" s="1">
        <v>629</v>
      </c>
    </row>
    <row r="14" spans="1:6" ht="105">
      <c r="A14" s="1" t="s">
        <v>6</v>
      </c>
      <c r="B14" s="1" t="s">
        <v>560</v>
      </c>
      <c r="C14" s="1" t="str">
        <f>TEXT("F18001001091","00000")</f>
        <v>F18001001091</v>
      </c>
      <c r="D14" s="1" t="s">
        <v>574</v>
      </c>
      <c r="E14" s="1">
        <v>9556750424</v>
      </c>
      <c r="F14" s="1">
        <v>628</v>
      </c>
    </row>
    <row r="15" spans="1:6" ht="90">
      <c r="A15" s="1" t="s">
        <v>355</v>
      </c>
      <c r="B15" s="1" t="s">
        <v>560</v>
      </c>
      <c r="C15" s="1" t="str">
        <f>TEXT("F18154001048","00000")</f>
        <v>F18154001048</v>
      </c>
      <c r="D15" s="1" t="s">
        <v>575</v>
      </c>
      <c r="E15" s="1">
        <v>8594812930</v>
      </c>
      <c r="F15" s="1">
        <v>627</v>
      </c>
    </row>
    <row r="16" spans="1:6" ht="75">
      <c r="A16" s="1" t="s">
        <v>289</v>
      </c>
      <c r="B16" s="1" t="s">
        <v>560</v>
      </c>
      <c r="C16" s="1" t="str">
        <f>TEXT("F18078001036","00000")</f>
        <v>F18078001036</v>
      </c>
      <c r="D16" s="1" t="s">
        <v>576</v>
      </c>
      <c r="E16" s="1">
        <v>9178841257</v>
      </c>
      <c r="F16" s="1">
        <v>623</v>
      </c>
    </row>
    <row r="17" spans="1:6" ht="105">
      <c r="A17" s="1" t="s">
        <v>161</v>
      </c>
      <c r="B17" s="1" t="s">
        <v>560</v>
      </c>
      <c r="C17" s="1" t="str">
        <f>TEXT("F18071001098","00000")</f>
        <v>F18071001098</v>
      </c>
      <c r="D17" s="1" t="s">
        <v>577</v>
      </c>
      <c r="E17" s="1">
        <v>8763250556</v>
      </c>
      <c r="F17" s="1">
        <v>622</v>
      </c>
    </row>
    <row r="18" spans="1:6" ht="105">
      <c r="A18" s="1" t="s">
        <v>496</v>
      </c>
      <c r="B18" s="1" t="s">
        <v>560</v>
      </c>
      <c r="C18" s="1" t="str">
        <f>TEXT("F18128001015","00000")</f>
        <v>F18128001015</v>
      </c>
      <c r="D18" s="1" t="s">
        <v>578</v>
      </c>
      <c r="E18" s="1">
        <v>9861138672</v>
      </c>
      <c r="F18" s="1">
        <v>622</v>
      </c>
    </row>
    <row r="19" spans="1:6" ht="120">
      <c r="A19" s="1" t="s">
        <v>37</v>
      </c>
      <c r="B19" s="1" t="s">
        <v>560</v>
      </c>
      <c r="C19" s="1" t="str">
        <f>TEXT("F18012001061","00000")</f>
        <v>F18012001061</v>
      </c>
      <c r="D19" s="1" t="s">
        <v>579</v>
      </c>
      <c r="E19" s="1">
        <v>8249111536</v>
      </c>
      <c r="F19" s="1">
        <v>617</v>
      </c>
    </row>
    <row r="20" spans="1:6" ht="105">
      <c r="A20" s="1" t="s">
        <v>168</v>
      </c>
      <c r="B20" s="1" t="s">
        <v>560</v>
      </c>
      <c r="C20" s="1" t="str">
        <f>TEXT("F18049001036","00000")</f>
        <v>F18049001036</v>
      </c>
      <c r="D20" s="1" t="s">
        <v>580</v>
      </c>
      <c r="E20" s="1">
        <v>7657083995</v>
      </c>
      <c r="F20" s="1">
        <v>616</v>
      </c>
    </row>
    <row r="21" spans="1:6" ht="120">
      <c r="A21" s="1" t="s">
        <v>362</v>
      </c>
      <c r="B21" s="1" t="s">
        <v>560</v>
      </c>
      <c r="C21" s="1" t="str">
        <f>TEXT("F18140001003","00000")</f>
        <v>F18140001003</v>
      </c>
      <c r="D21" s="1" t="s">
        <v>581</v>
      </c>
      <c r="E21" s="1">
        <v>8895562519</v>
      </c>
      <c r="F21" s="1">
        <v>615</v>
      </c>
    </row>
    <row r="22" spans="1:6" ht="120">
      <c r="A22" s="1" t="s">
        <v>130</v>
      </c>
      <c r="B22" s="1" t="s">
        <v>560</v>
      </c>
      <c r="C22" s="1" t="str">
        <f>TEXT("F18066001030","00000")</f>
        <v>F18066001030</v>
      </c>
      <c r="D22" s="1" t="s">
        <v>582</v>
      </c>
      <c r="E22" s="1">
        <v>7008029315</v>
      </c>
      <c r="F22" s="1">
        <v>613</v>
      </c>
    </row>
    <row r="23" spans="1:6" ht="165">
      <c r="A23" s="1" t="s">
        <v>583</v>
      </c>
      <c r="B23" s="1" t="s">
        <v>560</v>
      </c>
      <c r="C23" s="1" t="str">
        <f>TEXT("F18145001014","00000")</f>
        <v>F18145001014</v>
      </c>
      <c r="D23" s="1" t="s">
        <v>584</v>
      </c>
      <c r="E23" s="1">
        <v>8280629410</v>
      </c>
      <c r="F23" s="1">
        <v>613</v>
      </c>
    </row>
    <row r="24" spans="1:6" ht="105">
      <c r="A24" s="1" t="s">
        <v>496</v>
      </c>
      <c r="B24" s="1" t="s">
        <v>560</v>
      </c>
      <c r="C24" s="1" t="str">
        <f>TEXT("F18128001005","00000")</f>
        <v>F18128001005</v>
      </c>
      <c r="D24" s="1" t="s">
        <v>585</v>
      </c>
      <c r="E24" s="1">
        <v>6370823766</v>
      </c>
      <c r="F24" s="1">
        <v>612</v>
      </c>
    </row>
    <row r="25" spans="1:6" ht="90">
      <c r="A25" s="1" t="s">
        <v>34</v>
      </c>
      <c r="B25" s="1" t="s">
        <v>560</v>
      </c>
      <c r="C25" s="1" t="str">
        <f>TEXT("F18014001048","00000")</f>
        <v>F18014001048</v>
      </c>
      <c r="D25" s="1" t="s">
        <v>586</v>
      </c>
      <c r="E25" s="1">
        <v>7381093096</v>
      </c>
      <c r="F25" s="1">
        <v>611</v>
      </c>
    </row>
    <row r="26" spans="1:6" ht="135">
      <c r="A26" s="1" t="s">
        <v>117</v>
      </c>
      <c r="B26" s="1" t="s">
        <v>560</v>
      </c>
      <c r="C26" s="1" t="str">
        <f>TEXT("F18101001010","00000")</f>
        <v>F18101001010</v>
      </c>
      <c r="D26" s="1" t="s">
        <v>587</v>
      </c>
      <c r="E26" s="1">
        <v>9438173074</v>
      </c>
      <c r="F26" s="1">
        <v>611</v>
      </c>
    </row>
    <row r="27" spans="1:6" ht="135">
      <c r="A27" s="1" t="s">
        <v>588</v>
      </c>
      <c r="B27" s="1" t="s">
        <v>560</v>
      </c>
      <c r="C27" s="1" t="str">
        <f>TEXT("F18055001021","00000")</f>
        <v>F18055001021</v>
      </c>
      <c r="D27" s="1" t="s">
        <v>589</v>
      </c>
      <c r="E27" s="1">
        <v>7749921014</v>
      </c>
      <c r="F27" s="1">
        <v>610</v>
      </c>
    </row>
    <row r="28" spans="1:6" ht="75">
      <c r="A28" s="1" t="s">
        <v>286</v>
      </c>
      <c r="B28" s="1" t="s">
        <v>560</v>
      </c>
      <c r="C28" s="1" t="str">
        <f>TEXT("F18122001038","00000")</f>
        <v>F18122001038</v>
      </c>
      <c r="D28" s="1" t="s">
        <v>590</v>
      </c>
      <c r="E28" s="1">
        <v>9776392448</v>
      </c>
      <c r="F28" s="1">
        <v>610</v>
      </c>
    </row>
    <row r="29" spans="1:6" ht="75">
      <c r="A29" s="1" t="s">
        <v>289</v>
      </c>
      <c r="B29" s="1" t="s">
        <v>560</v>
      </c>
      <c r="C29" s="1" t="str">
        <f>TEXT("F18078001053","00000")</f>
        <v>F18078001053</v>
      </c>
      <c r="D29" s="1" t="s">
        <v>591</v>
      </c>
      <c r="E29" s="1">
        <v>9348859238</v>
      </c>
      <c r="F29" s="1">
        <v>608</v>
      </c>
    </row>
    <row r="30" spans="1:6" ht="90">
      <c r="A30" s="1" t="s">
        <v>34</v>
      </c>
      <c r="B30" s="1" t="s">
        <v>560</v>
      </c>
      <c r="C30" s="1" t="str">
        <f>TEXT("F18014003025","00000")</f>
        <v>F18014003025</v>
      </c>
      <c r="D30" s="1" t="s">
        <v>592</v>
      </c>
      <c r="E30" s="1">
        <v>9556493467</v>
      </c>
      <c r="F30" s="1">
        <v>606</v>
      </c>
    </row>
    <row r="31" spans="1:6" ht="120">
      <c r="A31" s="1" t="s">
        <v>593</v>
      </c>
      <c r="B31" s="1" t="s">
        <v>560</v>
      </c>
      <c r="C31" s="1" t="str">
        <f>TEXT("F18052001006","00000")</f>
        <v>F18052001006</v>
      </c>
      <c r="D31" s="1" t="s">
        <v>594</v>
      </c>
      <c r="E31" s="1">
        <v>9090793061</v>
      </c>
      <c r="F31" s="1">
        <v>606</v>
      </c>
    </row>
    <row r="32" spans="1:6" ht="120">
      <c r="A32" s="1" t="s">
        <v>223</v>
      </c>
      <c r="B32" s="1" t="s">
        <v>560</v>
      </c>
      <c r="C32" s="1" t="str">
        <f>TEXT("F18057001014","00000")</f>
        <v>F18057001014</v>
      </c>
      <c r="D32" s="1" t="s">
        <v>595</v>
      </c>
      <c r="E32" s="1">
        <v>8895314937</v>
      </c>
      <c r="F32" s="1">
        <v>606</v>
      </c>
    </row>
    <row r="33" spans="1:6" ht="105">
      <c r="A33" s="1" t="s">
        <v>161</v>
      </c>
      <c r="B33" s="1" t="s">
        <v>560</v>
      </c>
      <c r="C33" s="1" t="str">
        <f>TEXT("F18071001054","00000")</f>
        <v>F18071001054</v>
      </c>
      <c r="D33" s="1" t="s">
        <v>596</v>
      </c>
      <c r="E33" s="1">
        <v>7205930945</v>
      </c>
      <c r="F33" s="1">
        <v>606</v>
      </c>
    </row>
    <row r="34" spans="1:6" ht="120">
      <c r="A34" s="1" t="s">
        <v>482</v>
      </c>
      <c r="B34" s="1" t="s">
        <v>560</v>
      </c>
      <c r="C34" s="1" t="str">
        <f>TEXT("F18072001026","00000")</f>
        <v>F18072001026</v>
      </c>
      <c r="D34" s="1" t="s">
        <v>597</v>
      </c>
      <c r="E34" s="1">
        <v>7077640739</v>
      </c>
      <c r="F34" s="1">
        <v>605</v>
      </c>
    </row>
    <row r="35" spans="1:6" ht="75">
      <c r="A35" s="1" t="s">
        <v>286</v>
      </c>
      <c r="B35" s="1" t="s">
        <v>560</v>
      </c>
      <c r="C35" s="1" t="str">
        <f>TEXT("F18122001004","00000")</f>
        <v>F18122001004</v>
      </c>
      <c r="D35" s="1" t="s">
        <v>598</v>
      </c>
      <c r="E35" s="1">
        <v>8144093476</v>
      </c>
      <c r="F35" s="1">
        <v>605</v>
      </c>
    </row>
    <row r="36" spans="1:6" ht="75">
      <c r="A36" s="1" t="s">
        <v>93</v>
      </c>
      <c r="B36" s="1" t="s">
        <v>560</v>
      </c>
      <c r="C36" s="1" t="str">
        <f>TEXT("F18021001003","00000")</f>
        <v>F18021001003</v>
      </c>
      <c r="D36" s="1" t="s">
        <v>599</v>
      </c>
      <c r="E36" s="1">
        <v>9861003921</v>
      </c>
      <c r="F36" s="1">
        <v>604</v>
      </c>
    </row>
    <row r="37" spans="1:6" ht="90">
      <c r="A37" s="1" t="s">
        <v>214</v>
      </c>
      <c r="B37" s="1" t="s">
        <v>560</v>
      </c>
      <c r="C37" s="1" t="str">
        <f>TEXT("F18098001014","00000")</f>
        <v>F18098001014</v>
      </c>
      <c r="D37" s="1" t="s">
        <v>600</v>
      </c>
      <c r="E37" s="1">
        <v>9938310327</v>
      </c>
      <c r="F37" s="1">
        <v>603</v>
      </c>
    </row>
    <row r="38" spans="1:6" ht="90">
      <c r="A38" s="1" t="s">
        <v>141</v>
      </c>
      <c r="B38" s="1" t="s">
        <v>560</v>
      </c>
      <c r="C38" s="1" t="str">
        <f>TEXT("L19029001002","00000")</f>
        <v>L19029001002</v>
      </c>
      <c r="D38" s="1" t="s">
        <v>601</v>
      </c>
      <c r="E38" s="1">
        <v>9437232072</v>
      </c>
      <c r="F38" s="1">
        <v>603</v>
      </c>
    </row>
    <row r="39" spans="1:6" ht="105">
      <c r="A39" s="1" t="s">
        <v>6</v>
      </c>
      <c r="B39" s="1" t="s">
        <v>560</v>
      </c>
      <c r="C39" s="1" t="str">
        <f>TEXT("F18001001120","00000")</f>
        <v>F18001001120</v>
      </c>
      <c r="D39" s="1" t="s">
        <v>602</v>
      </c>
      <c r="E39" s="1">
        <v>8018802319</v>
      </c>
      <c r="F39" s="1">
        <v>602</v>
      </c>
    </row>
    <row r="40" spans="1:6" ht="120">
      <c r="A40" s="1" t="s">
        <v>37</v>
      </c>
      <c r="B40" s="1" t="s">
        <v>560</v>
      </c>
      <c r="C40" s="1" t="str">
        <f>TEXT("F18012001007","00000")</f>
        <v>F18012001007</v>
      </c>
      <c r="D40" s="1" t="s">
        <v>603</v>
      </c>
      <c r="E40" s="1">
        <v>9937211004</v>
      </c>
      <c r="F40" s="1">
        <v>602</v>
      </c>
    </row>
    <row r="41" spans="1:6" ht="120">
      <c r="A41" s="1" t="s">
        <v>604</v>
      </c>
      <c r="B41" s="1" t="s">
        <v>560</v>
      </c>
      <c r="C41" s="1" t="str">
        <f>TEXT("F18093001013","00000")</f>
        <v>F18093001013</v>
      </c>
      <c r="D41" s="1" t="s">
        <v>605</v>
      </c>
      <c r="E41" s="1">
        <v>8458080204</v>
      </c>
      <c r="F41" s="1">
        <v>602</v>
      </c>
    </row>
    <row r="42" spans="1:6" ht="135">
      <c r="A42" s="1" t="s">
        <v>117</v>
      </c>
      <c r="B42" s="1" t="s">
        <v>560</v>
      </c>
      <c r="C42" s="1" t="str">
        <f>TEXT("F18101001020","00000")</f>
        <v>F18101001020</v>
      </c>
      <c r="D42" s="1" t="s">
        <v>606</v>
      </c>
      <c r="E42" s="1">
        <v>7606831606</v>
      </c>
      <c r="F42" s="1">
        <v>602</v>
      </c>
    </row>
    <row r="43" spans="1:6" ht="150">
      <c r="A43" s="1" t="s">
        <v>255</v>
      </c>
      <c r="B43" s="1" t="s">
        <v>560</v>
      </c>
      <c r="C43" s="1" t="str">
        <f>TEXT("F18168001044","00000")</f>
        <v>F18168001044</v>
      </c>
      <c r="D43" s="1" t="s">
        <v>607</v>
      </c>
      <c r="E43" s="1">
        <v>9556203779</v>
      </c>
      <c r="F43" s="1">
        <v>602</v>
      </c>
    </row>
    <row r="44" spans="1:6" ht="120">
      <c r="A44" s="1" t="s">
        <v>119</v>
      </c>
      <c r="B44" s="1" t="s">
        <v>560</v>
      </c>
      <c r="C44" s="1" t="str">
        <f>TEXT("F18155001048","00000")</f>
        <v>F18155001048</v>
      </c>
      <c r="D44" s="1" t="s">
        <v>608</v>
      </c>
      <c r="E44" s="1">
        <v>8480917758</v>
      </c>
      <c r="F44" s="1">
        <v>601</v>
      </c>
    </row>
    <row r="45" spans="1:6" ht="135">
      <c r="A45" s="1" t="s">
        <v>609</v>
      </c>
      <c r="B45" s="1" t="s">
        <v>560</v>
      </c>
      <c r="C45" s="1" t="str">
        <f>TEXT("F18044001021","00000")</f>
        <v>F18044001021</v>
      </c>
      <c r="D45" s="1" t="s">
        <v>610</v>
      </c>
      <c r="E45" s="1">
        <v>8847852187</v>
      </c>
      <c r="F45" s="1">
        <v>600</v>
      </c>
    </row>
    <row r="46" spans="1:6" ht="60">
      <c r="A46" s="1" t="s">
        <v>53</v>
      </c>
      <c r="B46" s="1" t="s">
        <v>560</v>
      </c>
      <c r="C46" s="1" t="str">
        <f>TEXT("F18126001060","00000")</f>
        <v>F18126001060</v>
      </c>
      <c r="D46" s="1" t="s">
        <v>611</v>
      </c>
      <c r="E46" s="1">
        <v>9337914088</v>
      </c>
      <c r="F46" s="1">
        <v>600</v>
      </c>
    </row>
    <row r="47" spans="1:6" ht="90">
      <c r="A47" s="1" t="s">
        <v>34</v>
      </c>
      <c r="B47" s="1" t="s">
        <v>560</v>
      </c>
      <c r="C47" s="1" t="str">
        <f>TEXT("F18014001047","00000")</f>
        <v>F18014001047</v>
      </c>
      <c r="D47" s="1" t="s">
        <v>612</v>
      </c>
      <c r="E47" s="1">
        <v>8339838372</v>
      </c>
      <c r="F47" s="1">
        <v>599</v>
      </c>
    </row>
    <row r="48" spans="1:6" ht="135">
      <c r="A48" s="1" t="s">
        <v>111</v>
      </c>
      <c r="B48" s="1" t="s">
        <v>560</v>
      </c>
      <c r="C48" s="1" t="str">
        <f>TEXT("F18061001015","00000")</f>
        <v>F18061001015</v>
      </c>
      <c r="D48" s="1" t="s">
        <v>613</v>
      </c>
      <c r="E48" s="1">
        <v>7751093012</v>
      </c>
      <c r="F48" s="1">
        <v>599</v>
      </c>
    </row>
    <row r="49" spans="1:6" ht="90">
      <c r="A49" s="1" t="s">
        <v>174</v>
      </c>
      <c r="B49" s="1" t="s">
        <v>560</v>
      </c>
      <c r="C49" s="1" t="str">
        <f>TEXT("F18018001008","00000")</f>
        <v>F18018001008</v>
      </c>
      <c r="D49" s="1" t="s">
        <v>614</v>
      </c>
      <c r="E49" s="1">
        <v>8984844404</v>
      </c>
      <c r="F49" s="1">
        <v>598</v>
      </c>
    </row>
    <row r="50" spans="1:6" ht="120">
      <c r="A50" s="1" t="s">
        <v>362</v>
      </c>
      <c r="B50" s="1" t="s">
        <v>560</v>
      </c>
      <c r="C50" s="1" t="str">
        <f>TEXT("F18140001008","00000")</f>
        <v>F18140001008</v>
      </c>
      <c r="D50" s="1" t="s">
        <v>615</v>
      </c>
      <c r="E50" s="1">
        <v>7377340151</v>
      </c>
      <c r="F50" s="1">
        <v>598</v>
      </c>
    </row>
    <row r="51" spans="1:6" ht="165">
      <c r="A51" s="1" t="s">
        <v>583</v>
      </c>
      <c r="B51" s="1" t="s">
        <v>560</v>
      </c>
      <c r="C51" s="1" t="str">
        <f>TEXT("F18145001017","00000")</f>
        <v>F18145001017</v>
      </c>
      <c r="D51" s="1" t="s">
        <v>616</v>
      </c>
      <c r="E51" s="1">
        <v>9174722894</v>
      </c>
      <c r="F51" s="1">
        <v>598</v>
      </c>
    </row>
    <row r="52" spans="1:6" ht="75">
      <c r="A52" s="1" t="s">
        <v>309</v>
      </c>
      <c r="B52" s="1" t="s">
        <v>560</v>
      </c>
      <c r="C52" s="1" t="str">
        <f>TEXT("F18152001009","00000")</f>
        <v>F18152001009</v>
      </c>
      <c r="D52" s="1" t="s">
        <v>617</v>
      </c>
      <c r="E52" s="1">
        <v>7606085113</v>
      </c>
      <c r="F52" s="1">
        <v>598</v>
      </c>
    </row>
    <row r="53" spans="1:6" ht="75">
      <c r="A53" s="1" t="s">
        <v>56</v>
      </c>
      <c r="B53" s="1" t="s">
        <v>560</v>
      </c>
      <c r="C53" s="1" t="str">
        <f>TEXT("F18019001024","00000")</f>
        <v>F18019001024</v>
      </c>
      <c r="D53" s="1" t="s">
        <v>618</v>
      </c>
      <c r="E53" s="1">
        <v>7898401666</v>
      </c>
      <c r="F53" s="1">
        <v>597</v>
      </c>
    </row>
    <row r="54" spans="1:6" ht="165">
      <c r="A54" s="1" t="s">
        <v>583</v>
      </c>
      <c r="B54" s="1" t="s">
        <v>560</v>
      </c>
      <c r="C54" s="1" t="str">
        <f>TEXT("F18145001042","00000")</f>
        <v>F18145001042</v>
      </c>
      <c r="D54" s="1" t="s">
        <v>619</v>
      </c>
      <c r="E54" s="1">
        <v>8328983156</v>
      </c>
      <c r="F54" s="1">
        <v>597</v>
      </c>
    </row>
    <row r="55" spans="1:6" ht="135">
      <c r="A55" s="1" t="s">
        <v>153</v>
      </c>
      <c r="B55" s="1" t="s">
        <v>560</v>
      </c>
      <c r="C55" s="1" t="str">
        <f>TEXT("F18062001001","00000")</f>
        <v>F18062001001</v>
      </c>
      <c r="D55" s="1" t="s">
        <v>620</v>
      </c>
      <c r="E55" s="1">
        <v>7894099350</v>
      </c>
      <c r="F55" s="1">
        <v>596</v>
      </c>
    </row>
    <row r="56" spans="1:6" ht="120">
      <c r="A56" s="1" t="s">
        <v>482</v>
      </c>
      <c r="B56" s="1" t="s">
        <v>560</v>
      </c>
      <c r="C56" s="1" t="str">
        <f>TEXT("F18072001001","00000")</f>
        <v>F18072001001</v>
      </c>
      <c r="D56" s="1" t="s">
        <v>621</v>
      </c>
      <c r="E56" s="1">
        <v>7077668713</v>
      </c>
      <c r="F56" s="1">
        <v>596</v>
      </c>
    </row>
    <row r="57" spans="1:6" ht="105">
      <c r="A57" s="1" t="s">
        <v>496</v>
      </c>
      <c r="B57" s="1" t="s">
        <v>560</v>
      </c>
      <c r="C57" s="1" t="str">
        <f>TEXT("F18128001001","00000")</f>
        <v>F18128001001</v>
      </c>
      <c r="D57" s="1" t="s">
        <v>622</v>
      </c>
      <c r="E57" s="1"/>
      <c r="F57" s="1">
        <v>596</v>
      </c>
    </row>
    <row r="58" spans="1:6" ht="120">
      <c r="A58" s="1" t="s">
        <v>132</v>
      </c>
      <c r="B58" s="1" t="s">
        <v>560</v>
      </c>
      <c r="C58" s="1" t="str">
        <f>TEXT("F18165001053","00000")</f>
        <v>F18165001053</v>
      </c>
      <c r="D58" s="1" t="s">
        <v>623</v>
      </c>
      <c r="E58" s="1">
        <v>7873879229</v>
      </c>
      <c r="F58" s="1">
        <v>596</v>
      </c>
    </row>
    <row r="59" spans="1:6" ht="105">
      <c r="A59" s="1" t="s">
        <v>6</v>
      </c>
      <c r="B59" s="1" t="s">
        <v>560</v>
      </c>
      <c r="C59" s="1" t="str">
        <f>TEXT("F18001001012","00000")</f>
        <v>F18001001012</v>
      </c>
      <c r="D59" s="1" t="s">
        <v>624</v>
      </c>
      <c r="E59" s="1">
        <v>8280200774</v>
      </c>
      <c r="F59" s="1">
        <v>595</v>
      </c>
    </row>
    <row r="60" spans="1:6" ht="75">
      <c r="A60" s="1" t="s">
        <v>56</v>
      </c>
      <c r="B60" s="1" t="s">
        <v>560</v>
      </c>
      <c r="C60" s="1" t="str">
        <f>TEXT("F18019001037","00000")</f>
        <v>F18019001037</v>
      </c>
      <c r="D60" s="1" t="s">
        <v>625</v>
      </c>
      <c r="E60" s="1">
        <v>9431382387</v>
      </c>
      <c r="F60" s="1">
        <v>595</v>
      </c>
    </row>
    <row r="61" spans="1:6" ht="60">
      <c r="A61" s="1" t="s">
        <v>103</v>
      </c>
      <c r="B61" s="1" t="s">
        <v>560</v>
      </c>
      <c r="C61" s="1" t="str">
        <f>TEXT("F18100001008","00000")</f>
        <v>F18100001008</v>
      </c>
      <c r="D61" s="1" t="s">
        <v>626</v>
      </c>
      <c r="E61" s="1">
        <v>7008094546</v>
      </c>
      <c r="F61" s="1">
        <v>595</v>
      </c>
    </row>
    <row r="62" spans="1:6" ht="60">
      <c r="A62" s="1" t="s">
        <v>53</v>
      </c>
      <c r="B62" s="1" t="s">
        <v>560</v>
      </c>
      <c r="C62" s="1" t="str">
        <f>TEXT("F18126001042","00000")</f>
        <v>F18126001042</v>
      </c>
      <c r="D62" s="1" t="s">
        <v>627</v>
      </c>
      <c r="E62" s="1">
        <v>9481474278</v>
      </c>
      <c r="F62" s="1">
        <v>595</v>
      </c>
    </row>
    <row r="63" spans="1:6" ht="120">
      <c r="A63" s="1" t="s">
        <v>362</v>
      </c>
      <c r="B63" s="1" t="s">
        <v>560</v>
      </c>
      <c r="C63" s="1" t="str">
        <f>TEXT("F18140001048","00000")</f>
        <v>F18140001048</v>
      </c>
      <c r="D63" s="1" t="s">
        <v>628</v>
      </c>
      <c r="E63" s="1">
        <v>9777187007</v>
      </c>
      <c r="F63" s="1">
        <v>595</v>
      </c>
    </row>
    <row r="64" spans="1:6" ht="135">
      <c r="A64" s="1" t="s">
        <v>400</v>
      </c>
      <c r="B64" s="1" t="s">
        <v>560</v>
      </c>
      <c r="C64" s="1" t="str">
        <f>TEXT("F18164001022","00000")</f>
        <v>F18164001022</v>
      </c>
      <c r="D64" s="1" t="s">
        <v>629</v>
      </c>
      <c r="E64" s="1">
        <v>9937522589</v>
      </c>
      <c r="F64" s="1">
        <v>595</v>
      </c>
    </row>
    <row r="65" spans="1:6" ht="150">
      <c r="A65" s="1" t="s">
        <v>67</v>
      </c>
      <c r="B65" s="1" t="s">
        <v>560</v>
      </c>
      <c r="C65" s="1" t="str">
        <f>TEXT("F18060001011","00000")</f>
        <v>F18060001011</v>
      </c>
      <c r="D65" s="1" t="s">
        <v>630</v>
      </c>
      <c r="E65" s="1">
        <v>9938007345</v>
      </c>
      <c r="F65" s="1">
        <v>594</v>
      </c>
    </row>
    <row r="66" spans="1:6" ht="75">
      <c r="A66" s="1" t="s">
        <v>371</v>
      </c>
      <c r="B66" s="1" t="s">
        <v>560</v>
      </c>
      <c r="C66" s="1" t="str">
        <f>TEXT("F18082001045","00000")</f>
        <v>F18082001045</v>
      </c>
      <c r="D66" s="1" t="s">
        <v>631</v>
      </c>
      <c r="E66" s="1">
        <v>9114239165</v>
      </c>
      <c r="F66" s="1">
        <v>594</v>
      </c>
    </row>
    <row r="67" spans="1:6" ht="75">
      <c r="A67" s="1" t="s">
        <v>43</v>
      </c>
      <c r="B67" s="1" t="s">
        <v>560</v>
      </c>
      <c r="C67" s="1" t="str">
        <f>TEXT("F18158001033","00000")</f>
        <v>F18158001033</v>
      </c>
      <c r="D67" s="1" t="s">
        <v>632</v>
      </c>
      <c r="E67" s="1">
        <v>8280849940</v>
      </c>
      <c r="F67" s="1">
        <v>594</v>
      </c>
    </row>
    <row r="68" spans="1:6" ht="105">
      <c r="A68" s="1" t="s">
        <v>6</v>
      </c>
      <c r="B68" s="1" t="s">
        <v>560</v>
      </c>
      <c r="C68" s="1" t="str">
        <f>TEXT("F18001001109","00000")</f>
        <v>F18001001109</v>
      </c>
      <c r="D68" s="1" t="s">
        <v>633</v>
      </c>
      <c r="E68" s="1">
        <v>9178543284</v>
      </c>
      <c r="F68" s="1">
        <v>593</v>
      </c>
    </row>
    <row r="69" spans="1:6" ht="90">
      <c r="A69" s="1" t="s">
        <v>174</v>
      </c>
      <c r="B69" s="1" t="s">
        <v>560</v>
      </c>
      <c r="C69" s="1" t="str">
        <f>TEXT("F18018001096","00000")</f>
        <v>F18018001096</v>
      </c>
      <c r="D69" s="1" t="s">
        <v>634</v>
      </c>
      <c r="E69" s="1">
        <v>9123051074</v>
      </c>
      <c r="F69" s="1">
        <v>593</v>
      </c>
    </row>
    <row r="70" spans="1:6" ht="90">
      <c r="A70" s="1" t="s">
        <v>101</v>
      </c>
      <c r="B70" s="1" t="s">
        <v>560</v>
      </c>
      <c r="C70" s="1" t="str">
        <f>TEXT("F18040001053","00000")</f>
        <v>F18040001053</v>
      </c>
      <c r="D70" s="1" t="s">
        <v>635</v>
      </c>
      <c r="E70" s="1">
        <v>8457814007</v>
      </c>
      <c r="F70" s="1">
        <v>593</v>
      </c>
    </row>
    <row r="71" spans="1:6" ht="165">
      <c r="A71" s="1" t="s">
        <v>182</v>
      </c>
      <c r="B71" s="1" t="s">
        <v>560</v>
      </c>
      <c r="C71" s="1" t="str">
        <f>TEXT("L19030001002","00000")</f>
        <v>L19030001002</v>
      </c>
      <c r="D71" s="1" t="s">
        <v>636</v>
      </c>
      <c r="E71" s="1">
        <v>7008235733</v>
      </c>
      <c r="F71" s="1">
        <v>593</v>
      </c>
    </row>
    <row r="72" spans="1:6" ht="165">
      <c r="A72" s="1" t="s">
        <v>567</v>
      </c>
      <c r="B72" s="1" t="s">
        <v>560</v>
      </c>
      <c r="C72" s="1" t="str">
        <f>TEXT("F18109001025","00000")</f>
        <v>F18109001025</v>
      </c>
      <c r="D72" s="1" t="s">
        <v>637</v>
      </c>
      <c r="E72" s="1">
        <v>9040953403</v>
      </c>
      <c r="F72" s="1">
        <v>592</v>
      </c>
    </row>
    <row r="73" spans="1:6" ht="105">
      <c r="A73" s="1" t="s">
        <v>261</v>
      </c>
      <c r="B73" s="1" t="s">
        <v>560</v>
      </c>
      <c r="C73" s="1" t="str">
        <f>TEXT("L19005001001","00000")</f>
        <v>L19005001001</v>
      </c>
      <c r="D73" s="1" t="s">
        <v>638</v>
      </c>
      <c r="E73" s="1">
        <v>6372974646</v>
      </c>
      <c r="F73" s="1">
        <v>592</v>
      </c>
    </row>
    <row r="74" spans="1:6" ht="135">
      <c r="A74" s="1" t="s">
        <v>117</v>
      </c>
      <c r="B74" s="1" t="s">
        <v>560</v>
      </c>
      <c r="C74" s="1" t="str">
        <f>TEXT("F18101001029","00000")</f>
        <v>F18101001029</v>
      </c>
      <c r="D74" s="1" t="s">
        <v>639</v>
      </c>
      <c r="E74" s="1">
        <v>8280144160</v>
      </c>
      <c r="F74" s="1">
        <v>591</v>
      </c>
    </row>
    <row r="75" spans="1:6" ht="120">
      <c r="A75" s="1" t="s">
        <v>37</v>
      </c>
      <c r="B75" s="1" t="s">
        <v>560</v>
      </c>
      <c r="C75" s="1" t="str">
        <f>TEXT("F18012001059","00000")</f>
        <v>F18012001059</v>
      </c>
      <c r="D75" s="1" t="s">
        <v>640</v>
      </c>
      <c r="E75" s="1">
        <v>9348984168</v>
      </c>
      <c r="F75" s="1">
        <v>590</v>
      </c>
    </row>
    <row r="76" spans="1:6" ht="90">
      <c r="A76" s="1" t="s">
        <v>34</v>
      </c>
      <c r="B76" s="1" t="s">
        <v>560</v>
      </c>
      <c r="C76" s="1" t="str">
        <f>TEXT("F18014001036","00000")</f>
        <v>F18014001036</v>
      </c>
      <c r="D76" s="1" t="s">
        <v>641</v>
      </c>
      <c r="E76" s="1">
        <v>9437301703</v>
      </c>
      <c r="F76" s="1">
        <v>590</v>
      </c>
    </row>
    <row r="77" spans="1:6" ht="120">
      <c r="A77" s="1" t="s">
        <v>362</v>
      </c>
      <c r="B77" s="1" t="s">
        <v>560</v>
      </c>
      <c r="C77" s="1" t="str">
        <f>TEXT("F18140001058","00000")</f>
        <v>F18140001058</v>
      </c>
      <c r="D77" s="1" t="s">
        <v>642</v>
      </c>
      <c r="E77" s="1">
        <v>8917365802</v>
      </c>
      <c r="F77" s="1">
        <v>589</v>
      </c>
    </row>
    <row r="78" spans="1:6" ht="90">
      <c r="A78" s="1" t="s">
        <v>34</v>
      </c>
      <c r="B78" s="1" t="s">
        <v>560</v>
      </c>
      <c r="C78" s="1" t="str">
        <f>TEXT("F18014001058","00000")</f>
        <v>F18014001058</v>
      </c>
      <c r="D78" s="1" t="s">
        <v>643</v>
      </c>
      <c r="E78" s="1">
        <v>8249129691</v>
      </c>
      <c r="F78" s="1">
        <v>588</v>
      </c>
    </row>
    <row r="79" spans="1:6" ht="150">
      <c r="A79" s="1" t="s">
        <v>533</v>
      </c>
      <c r="B79" s="1" t="s">
        <v>560</v>
      </c>
      <c r="C79" s="1" t="str">
        <f>TEXT("F18089001028","00000")</f>
        <v>F18089001028</v>
      </c>
      <c r="D79" s="1" t="s">
        <v>644</v>
      </c>
      <c r="E79" s="1">
        <v>8763504705</v>
      </c>
      <c r="F79" s="1">
        <v>588</v>
      </c>
    </row>
    <row r="80" spans="1:6" ht="120">
      <c r="A80" s="1" t="s">
        <v>362</v>
      </c>
      <c r="B80" s="1" t="s">
        <v>560</v>
      </c>
      <c r="C80" s="1" t="str">
        <f>TEXT("F18140001027","00000")</f>
        <v>F18140001027</v>
      </c>
      <c r="D80" s="1" t="s">
        <v>645</v>
      </c>
      <c r="E80" s="1">
        <v>7205920241</v>
      </c>
      <c r="F80" s="1">
        <v>588</v>
      </c>
    </row>
    <row r="81" spans="1:6" ht="60">
      <c r="A81" s="1" t="s">
        <v>284</v>
      </c>
      <c r="B81" s="1" t="s">
        <v>560</v>
      </c>
      <c r="C81" s="1" t="str">
        <f>TEXT("L19132001002","00000")</f>
        <v>L19132001002</v>
      </c>
      <c r="D81" s="1" t="s">
        <v>646</v>
      </c>
      <c r="E81" s="1">
        <v>7788926828</v>
      </c>
      <c r="F81" s="1">
        <v>588</v>
      </c>
    </row>
    <row r="82" spans="1:6" ht="120">
      <c r="A82" s="1" t="s">
        <v>119</v>
      </c>
      <c r="B82" s="1" t="s">
        <v>560</v>
      </c>
      <c r="C82" s="1" t="str">
        <f>TEXT("L19155001003","00000")</f>
        <v>L19155001003</v>
      </c>
      <c r="D82" s="1" t="s">
        <v>647</v>
      </c>
      <c r="E82" s="1">
        <v>8480917720</v>
      </c>
      <c r="F82" s="1">
        <v>588</v>
      </c>
    </row>
    <row r="83" spans="1:6" ht="90">
      <c r="A83" s="1" t="s">
        <v>174</v>
      </c>
      <c r="B83" s="1" t="s">
        <v>560</v>
      </c>
      <c r="C83" s="1" t="str">
        <f>TEXT("F18018001097","00000")</f>
        <v>F18018001097</v>
      </c>
      <c r="D83" s="1" t="s">
        <v>648</v>
      </c>
      <c r="E83" s="1">
        <v>9437238805</v>
      </c>
      <c r="F83" s="1">
        <v>587</v>
      </c>
    </row>
    <row r="84" spans="1:6" ht="75">
      <c r="A84" s="1" t="s">
        <v>128</v>
      </c>
      <c r="B84" s="1" t="s">
        <v>560</v>
      </c>
      <c r="C84" s="1" t="str">
        <f>TEXT("F18024001037","00000")</f>
        <v>F18024001037</v>
      </c>
      <c r="D84" s="1" t="s">
        <v>649</v>
      </c>
      <c r="E84" s="1">
        <v>9437440901</v>
      </c>
      <c r="F84" s="1">
        <v>587</v>
      </c>
    </row>
    <row r="85" spans="1:6" ht="120">
      <c r="A85" s="1" t="s">
        <v>604</v>
      </c>
      <c r="B85" s="1" t="s">
        <v>560</v>
      </c>
      <c r="C85" s="1" t="str">
        <f>TEXT("F18093001006","00000")</f>
        <v>F18093001006</v>
      </c>
      <c r="D85" s="1" t="s">
        <v>650</v>
      </c>
      <c r="E85" s="1">
        <v>9078049659</v>
      </c>
      <c r="F85" s="1">
        <v>587</v>
      </c>
    </row>
    <row r="86" spans="1:6" ht="60">
      <c r="A86" s="1" t="s">
        <v>284</v>
      </c>
      <c r="B86" s="1" t="s">
        <v>560</v>
      </c>
      <c r="C86" s="1" t="str">
        <f>TEXT("F18132001013","00000")</f>
        <v>F18132001013</v>
      </c>
      <c r="D86" s="1" t="s">
        <v>651</v>
      </c>
      <c r="E86" s="1">
        <v>7751018603</v>
      </c>
      <c r="F86" s="1">
        <v>587</v>
      </c>
    </row>
    <row r="87" spans="1:6" ht="180">
      <c r="A87" s="1" t="s">
        <v>507</v>
      </c>
      <c r="B87" s="1" t="s">
        <v>560</v>
      </c>
      <c r="C87" s="1" t="str">
        <f>TEXT("L19008001004","00000")</f>
        <v>L19008001004</v>
      </c>
      <c r="D87" s="1" t="s">
        <v>652</v>
      </c>
      <c r="E87" s="1">
        <v>9348507236</v>
      </c>
      <c r="F87" s="1">
        <v>587</v>
      </c>
    </row>
    <row r="88" spans="1:6" ht="90">
      <c r="A88" s="1" t="s">
        <v>62</v>
      </c>
      <c r="B88" s="1" t="s">
        <v>560</v>
      </c>
      <c r="C88" s="1" t="str">
        <f>TEXT("F18007001020","00000")</f>
        <v>F18007001020</v>
      </c>
      <c r="D88" s="1" t="s">
        <v>653</v>
      </c>
      <c r="E88" s="1">
        <v>7008696587</v>
      </c>
      <c r="F88" s="1">
        <v>586</v>
      </c>
    </row>
    <row r="89" spans="1:6" ht="75">
      <c r="A89" s="1" t="s">
        <v>56</v>
      </c>
      <c r="B89" s="1" t="s">
        <v>560</v>
      </c>
      <c r="C89" s="1" t="str">
        <f>TEXT("F18019001019","00000")</f>
        <v>F18019001019</v>
      </c>
      <c r="D89" s="1" t="s">
        <v>654</v>
      </c>
      <c r="E89" s="1">
        <v>9861057385</v>
      </c>
      <c r="F89" s="1">
        <v>586</v>
      </c>
    </row>
    <row r="90" spans="1:6" ht="75">
      <c r="A90" s="1" t="s">
        <v>128</v>
      </c>
      <c r="B90" s="1" t="s">
        <v>560</v>
      </c>
      <c r="C90" s="1" t="str">
        <f>TEXT("F18024001002","00000")</f>
        <v>F18024001002</v>
      </c>
      <c r="D90" s="1" t="s">
        <v>655</v>
      </c>
      <c r="E90" s="1">
        <v>8249265507</v>
      </c>
      <c r="F90" s="1">
        <v>586</v>
      </c>
    </row>
    <row r="91" spans="1:6" ht="120">
      <c r="A91" s="1" t="s">
        <v>37</v>
      </c>
      <c r="B91" s="1" t="s">
        <v>560</v>
      </c>
      <c r="C91" s="1" t="str">
        <f>TEXT("F18012001019","00000")</f>
        <v>F18012001019</v>
      </c>
      <c r="D91" s="1" t="s">
        <v>656</v>
      </c>
      <c r="E91" s="1">
        <v>9776937099</v>
      </c>
      <c r="F91" s="1">
        <v>585</v>
      </c>
    </row>
    <row r="92" spans="1:6" ht="150">
      <c r="A92" s="1" t="s">
        <v>533</v>
      </c>
      <c r="B92" s="1" t="s">
        <v>560</v>
      </c>
      <c r="C92" s="1" t="str">
        <f>TEXT("F18089001059","00000")</f>
        <v>F18089001059</v>
      </c>
      <c r="D92" s="1" t="s">
        <v>657</v>
      </c>
      <c r="E92" s="1">
        <v>7978260567</v>
      </c>
      <c r="F92" s="1">
        <v>585</v>
      </c>
    </row>
    <row r="93" spans="1:6" ht="60">
      <c r="A93" s="1" t="s">
        <v>658</v>
      </c>
      <c r="B93" s="1" t="s">
        <v>560</v>
      </c>
      <c r="C93" s="1" t="str">
        <f>TEXT("F18123001014","00000")</f>
        <v>F18123001014</v>
      </c>
      <c r="D93" s="1" t="s">
        <v>659</v>
      </c>
      <c r="E93" s="1">
        <v>8342097198</v>
      </c>
      <c r="F93" s="1">
        <v>585</v>
      </c>
    </row>
    <row r="94" spans="1:6" ht="120">
      <c r="A94" s="1" t="s">
        <v>223</v>
      </c>
      <c r="B94" s="1" t="s">
        <v>560</v>
      </c>
      <c r="C94" s="1" t="str">
        <f>TEXT("F18057001082","00000")</f>
        <v>F18057001082</v>
      </c>
      <c r="D94" s="1" t="s">
        <v>660</v>
      </c>
      <c r="E94" s="1">
        <v>9078803458</v>
      </c>
      <c r="F94" s="1">
        <v>584</v>
      </c>
    </row>
    <row r="95" spans="1:6" ht="105">
      <c r="A95" s="1" t="s">
        <v>205</v>
      </c>
      <c r="B95" s="1" t="s">
        <v>560</v>
      </c>
      <c r="C95" s="1" t="str">
        <f>TEXT("F18063001047","00000")</f>
        <v>F18063001047</v>
      </c>
      <c r="D95" s="1" t="s">
        <v>661</v>
      </c>
      <c r="E95" s="1">
        <v>7684839425</v>
      </c>
      <c r="F95" s="1">
        <v>584</v>
      </c>
    </row>
    <row r="96" spans="1:6" ht="105">
      <c r="A96" s="1" t="s">
        <v>161</v>
      </c>
      <c r="B96" s="1" t="s">
        <v>560</v>
      </c>
      <c r="C96" s="1" t="str">
        <f>TEXT("F18071001013","00000")</f>
        <v>F18071001013</v>
      </c>
      <c r="D96" s="1" t="s">
        <v>662</v>
      </c>
      <c r="E96" s="1">
        <v>7655951644</v>
      </c>
      <c r="F96" s="1">
        <v>584</v>
      </c>
    </row>
    <row r="97" spans="1:6" ht="90">
      <c r="A97" s="1" t="s">
        <v>28</v>
      </c>
      <c r="B97" s="1" t="s">
        <v>560</v>
      </c>
      <c r="C97" s="1" t="str">
        <f>TEXT("F18011001042","00000")</f>
        <v>F18011001042</v>
      </c>
      <c r="D97" s="1" t="s">
        <v>663</v>
      </c>
      <c r="E97" s="1">
        <v>9438200247</v>
      </c>
      <c r="F97" s="1">
        <v>583</v>
      </c>
    </row>
    <row r="98" spans="1:6" ht="90">
      <c r="A98" s="1" t="s">
        <v>141</v>
      </c>
      <c r="B98" s="1" t="s">
        <v>560</v>
      </c>
      <c r="C98" s="1" t="str">
        <f>TEXT("F18029004035","00000")</f>
        <v>F18029004035</v>
      </c>
      <c r="D98" s="1" t="s">
        <v>664</v>
      </c>
      <c r="E98" s="1">
        <v>9110168176</v>
      </c>
      <c r="F98" s="1">
        <v>583</v>
      </c>
    </row>
    <row r="99" spans="1:6" ht="135">
      <c r="A99" s="1" t="s">
        <v>665</v>
      </c>
      <c r="B99" s="1" t="s">
        <v>560</v>
      </c>
      <c r="C99" s="1" t="str">
        <f>TEXT("F18065001049","00000")</f>
        <v>F18065001049</v>
      </c>
      <c r="D99" s="1" t="s">
        <v>666</v>
      </c>
      <c r="E99" s="1">
        <v>7008684767</v>
      </c>
      <c r="F99" s="1">
        <v>583</v>
      </c>
    </row>
    <row r="100" spans="1:6" ht="105">
      <c r="A100" s="1" t="s">
        <v>161</v>
      </c>
      <c r="B100" s="1" t="s">
        <v>560</v>
      </c>
      <c r="C100" s="1" t="str">
        <f>TEXT("F18071001078","00000")</f>
        <v>F18071001078</v>
      </c>
      <c r="D100" s="1" t="s">
        <v>667</v>
      </c>
      <c r="E100" s="1">
        <v>8895406710</v>
      </c>
      <c r="F100" s="1">
        <v>583</v>
      </c>
    </row>
    <row r="101" spans="1:6" ht="90">
      <c r="A101" s="1" t="s">
        <v>214</v>
      </c>
      <c r="B101" s="1" t="s">
        <v>560</v>
      </c>
      <c r="C101" s="1" t="str">
        <f>TEXT("F18098001054","00000")</f>
        <v>F18098001054</v>
      </c>
      <c r="D101" s="1" t="s">
        <v>668</v>
      </c>
      <c r="E101" s="1">
        <v>9348997328</v>
      </c>
      <c r="F101" s="1">
        <v>583</v>
      </c>
    </row>
    <row r="102" spans="1:6" ht="60">
      <c r="A102" s="1" t="s">
        <v>53</v>
      </c>
      <c r="B102" s="1" t="s">
        <v>560</v>
      </c>
      <c r="C102" s="1" t="str">
        <f>TEXT("F18126001003","00000")</f>
        <v>F18126001003</v>
      </c>
      <c r="D102" s="1" t="s">
        <v>669</v>
      </c>
      <c r="E102" s="1">
        <v>7008339081</v>
      </c>
      <c r="F102" s="1">
        <v>583</v>
      </c>
    </row>
    <row r="103" spans="1:6" ht="120">
      <c r="A103" s="1" t="s">
        <v>362</v>
      </c>
      <c r="B103" s="1" t="s">
        <v>560</v>
      </c>
      <c r="C103" s="1" t="str">
        <f>TEXT("F18140001031","00000")</f>
        <v>F18140001031</v>
      </c>
      <c r="D103" s="1" t="s">
        <v>670</v>
      </c>
      <c r="E103" s="1">
        <v>7064070714</v>
      </c>
      <c r="F103" s="1">
        <v>583</v>
      </c>
    </row>
    <row r="104" spans="1:6" ht="75">
      <c r="A104" s="1" t="s">
        <v>289</v>
      </c>
      <c r="B104" s="1" t="s">
        <v>560</v>
      </c>
      <c r="C104" s="1" t="str">
        <f>TEXT("F18078001060","00000")</f>
        <v>F18078001060</v>
      </c>
      <c r="D104" s="1" t="s">
        <v>671</v>
      </c>
      <c r="E104" s="1">
        <v>9438467296</v>
      </c>
      <c r="F104" s="1">
        <v>582</v>
      </c>
    </row>
    <row r="105" spans="1:6" ht="135">
      <c r="A105" s="1" t="s">
        <v>117</v>
      </c>
      <c r="B105" s="1" t="s">
        <v>560</v>
      </c>
      <c r="C105" s="1" t="str">
        <f>TEXT("F18101001016","00000")</f>
        <v>F18101001016</v>
      </c>
      <c r="D105" s="1" t="s">
        <v>672</v>
      </c>
      <c r="E105" s="1">
        <v>9337498237</v>
      </c>
      <c r="F105" s="1">
        <v>582</v>
      </c>
    </row>
    <row r="106" spans="1:6" ht="90">
      <c r="A106" s="1" t="s">
        <v>34</v>
      </c>
      <c r="B106" s="1" t="s">
        <v>560</v>
      </c>
      <c r="C106" s="1" t="str">
        <f>TEXT("F18014001011","00000")</f>
        <v>F18014001011</v>
      </c>
      <c r="D106" s="1" t="s">
        <v>673</v>
      </c>
      <c r="E106" s="1">
        <v>9777531304</v>
      </c>
      <c r="F106" s="1">
        <v>581</v>
      </c>
    </row>
    <row r="107" spans="1:6" ht="150">
      <c r="A107" s="1" t="s">
        <v>255</v>
      </c>
      <c r="B107" s="1" t="s">
        <v>560</v>
      </c>
      <c r="C107" s="1" t="str">
        <f>TEXT("F18168001005","00000")</f>
        <v>F18168001005</v>
      </c>
      <c r="D107" s="1" t="s">
        <v>674</v>
      </c>
      <c r="E107" s="1">
        <v>8596075954</v>
      </c>
      <c r="F107" s="1">
        <v>581</v>
      </c>
    </row>
    <row r="108" spans="1:6" ht="90">
      <c r="A108" s="1" t="s">
        <v>214</v>
      </c>
      <c r="B108" s="1" t="s">
        <v>560</v>
      </c>
      <c r="C108" s="1" t="str">
        <f>TEXT("L19098001003","00000")</f>
        <v>L19098001003</v>
      </c>
      <c r="D108" s="1" t="s">
        <v>675</v>
      </c>
      <c r="E108" s="1">
        <v>7008539855</v>
      </c>
      <c r="F108" s="1">
        <v>581</v>
      </c>
    </row>
    <row r="109" spans="1:6" ht="135">
      <c r="A109" s="1" t="s">
        <v>400</v>
      </c>
      <c r="B109" s="1" t="s">
        <v>560</v>
      </c>
      <c r="C109" s="1" t="str">
        <f>TEXT("L19164001002","00000")</f>
        <v>L19164001002</v>
      </c>
      <c r="D109" s="1" t="s">
        <v>676</v>
      </c>
      <c r="E109" s="1">
        <v>9668780666</v>
      </c>
      <c r="F109" s="1">
        <v>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1"/>
  <sheetViews>
    <sheetView tabSelected="1" workbookViewId="0">
      <selection activeCell="M13" sqref="M13"/>
    </sheetView>
  </sheetViews>
  <sheetFormatPr defaultRowHeight="15"/>
  <cols>
    <col min="1" max="1" width="12.42578125" customWidth="1"/>
    <col min="4" max="4" width="13.7109375" customWidth="1"/>
    <col min="5" max="5" width="12.5703125" customWidth="1"/>
  </cols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45">
      <c r="A2" s="1" t="s">
        <v>246</v>
      </c>
      <c r="B2" s="1" t="s">
        <v>413</v>
      </c>
      <c r="C2" s="1" t="str">
        <f>TEXT("F18111002008","00000")</f>
        <v>F18111002008</v>
      </c>
      <c r="D2" s="1" t="s">
        <v>414</v>
      </c>
      <c r="E2" s="1">
        <v>8457926463</v>
      </c>
      <c r="F2" s="1">
        <v>665</v>
      </c>
    </row>
    <row r="3" spans="1:6" ht="45">
      <c r="A3" s="1" t="s">
        <v>284</v>
      </c>
      <c r="B3" s="1" t="s">
        <v>413</v>
      </c>
      <c r="C3" s="1" t="str">
        <f>TEXT("F18132002011","00000")</f>
        <v>F18132002011</v>
      </c>
      <c r="D3" s="1" t="s">
        <v>415</v>
      </c>
      <c r="E3" s="1">
        <v>7873088372</v>
      </c>
      <c r="F3" s="1">
        <v>663</v>
      </c>
    </row>
    <row r="4" spans="1:6" ht="45">
      <c r="A4" s="1" t="s">
        <v>88</v>
      </c>
      <c r="B4" s="1" t="s">
        <v>413</v>
      </c>
      <c r="C4" s="1" t="str">
        <f>TEXT("F18020002048","00000")</f>
        <v>F18020002048</v>
      </c>
      <c r="D4" s="1" t="s">
        <v>416</v>
      </c>
      <c r="E4" s="1">
        <v>7210569932</v>
      </c>
      <c r="F4" s="1">
        <v>661</v>
      </c>
    </row>
    <row r="5" spans="1:6" ht="45">
      <c r="A5" s="1" t="s">
        <v>88</v>
      </c>
      <c r="B5" s="1" t="s">
        <v>413</v>
      </c>
      <c r="C5" s="1" t="str">
        <f>TEXT("F18020002046","00000")</f>
        <v>F18020002046</v>
      </c>
      <c r="D5" s="1" t="s">
        <v>417</v>
      </c>
      <c r="E5" s="1">
        <v>7381195273</v>
      </c>
      <c r="F5" s="1">
        <v>655</v>
      </c>
    </row>
    <row r="6" spans="1:6" ht="105">
      <c r="A6" s="1" t="s">
        <v>418</v>
      </c>
      <c r="B6" s="1" t="s">
        <v>413</v>
      </c>
      <c r="C6" s="1" t="str">
        <f>TEXT("F18125002059","00000")</f>
        <v>F18125002059</v>
      </c>
      <c r="D6" s="1" t="s">
        <v>419</v>
      </c>
      <c r="E6" s="1">
        <v>9178834225</v>
      </c>
      <c r="F6" s="1">
        <v>653</v>
      </c>
    </row>
    <row r="7" spans="1:6" ht="45">
      <c r="A7" s="1" t="s">
        <v>88</v>
      </c>
      <c r="B7" s="1" t="s">
        <v>413</v>
      </c>
      <c r="C7" s="1" t="str">
        <f>TEXT("F18020002010","00000")</f>
        <v>F18020002010</v>
      </c>
      <c r="D7" s="1" t="s">
        <v>437</v>
      </c>
      <c r="E7" s="1">
        <v>7377492342</v>
      </c>
      <c r="F7" s="1">
        <v>651</v>
      </c>
    </row>
    <row r="8" spans="1:6" ht="45">
      <c r="A8" s="1" t="s">
        <v>286</v>
      </c>
      <c r="B8" s="1" t="s">
        <v>413</v>
      </c>
      <c r="C8" s="1" t="str">
        <f>TEXT("L19122002003","00000")</f>
        <v>L19122002003</v>
      </c>
      <c r="D8" s="1" t="s">
        <v>420</v>
      </c>
      <c r="E8" s="1">
        <v>8249781551</v>
      </c>
      <c r="F8" s="1">
        <v>649</v>
      </c>
    </row>
    <row r="9" spans="1:6" ht="90">
      <c r="A9" s="1" t="s">
        <v>130</v>
      </c>
      <c r="B9" s="1" t="s">
        <v>413</v>
      </c>
      <c r="C9" s="1" t="str">
        <f>TEXT("L19066002008","00000")</f>
        <v>L19066002008</v>
      </c>
      <c r="D9" s="1" t="s">
        <v>421</v>
      </c>
      <c r="E9" s="1">
        <v>8240422201</v>
      </c>
      <c r="F9" s="1">
        <v>648</v>
      </c>
    </row>
    <row r="10" spans="1:6" ht="75">
      <c r="A10" s="1" t="s">
        <v>150</v>
      </c>
      <c r="B10" s="1" t="s">
        <v>413</v>
      </c>
      <c r="C10" s="1" t="str">
        <f>TEXT("F18004002001","00000")</f>
        <v>F18004002001</v>
      </c>
      <c r="D10" s="1" t="s">
        <v>422</v>
      </c>
      <c r="E10" s="1">
        <v>9439020033</v>
      </c>
      <c r="F10" s="1">
        <v>644</v>
      </c>
    </row>
    <row r="11" spans="1:6" ht="45">
      <c r="A11" s="1" t="s">
        <v>365</v>
      </c>
      <c r="B11" s="1" t="s">
        <v>413</v>
      </c>
      <c r="C11" s="1" t="str">
        <f>TEXT("F18157002010","00000")</f>
        <v>F18157002010</v>
      </c>
      <c r="D11" s="1" t="s">
        <v>423</v>
      </c>
      <c r="E11" s="1">
        <v>8328844998</v>
      </c>
      <c r="F11" s="1">
        <v>640</v>
      </c>
    </row>
    <row r="12" spans="1:6" ht="75">
      <c r="A12" s="1" t="s">
        <v>41</v>
      </c>
      <c r="B12" s="1" t="s">
        <v>413</v>
      </c>
      <c r="C12" s="1" t="str">
        <f>TEXT("F18013002036","00000")</f>
        <v>F18013002036</v>
      </c>
      <c r="D12" s="1" t="s">
        <v>424</v>
      </c>
      <c r="E12" s="1">
        <v>9778584411</v>
      </c>
      <c r="F12" s="1">
        <v>639</v>
      </c>
    </row>
    <row r="13" spans="1:6" ht="60">
      <c r="A13" s="1" t="s">
        <v>56</v>
      </c>
      <c r="B13" s="1" t="s">
        <v>413</v>
      </c>
      <c r="C13" s="1" t="str">
        <f>TEXT("F18019002059","00000")</f>
        <v>F18019002059</v>
      </c>
      <c r="D13" s="1" t="s">
        <v>425</v>
      </c>
      <c r="E13" s="1">
        <v>9937102705</v>
      </c>
      <c r="F13" s="1">
        <v>639</v>
      </c>
    </row>
    <row r="14" spans="1:6" ht="60">
      <c r="A14" s="1" t="s">
        <v>273</v>
      </c>
      <c r="B14" s="1" t="s">
        <v>413</v>
      </c>
      <c r="C14" s="1" t="str">
        <f>TEXT("F18116002017","00000")</f>
        <v>F18116002017</v>
      </c>
      <c r="D14" s="1" t="s">
        <v>426</v>
      </c>
      <c r="E14" s="1">
        <v>9938915101</v>
      </c>
      <c r="F14" s="1">
        <v>639</v>
      </c>
    </row>
    <row r="15" spans="1:6" ht="45">
      <c r="A15" s="1" t="s">
        <v>17</v>
      </c>
      <c r="B15" s="1" t="s">
        <v>413</v>
      </c>
      <c r="C15" s="1" t="str">
        <f>TEXT("F18167002050","00000")</f>
        <v>F18167002050</v>
      </c>
      <c r="D15" s="1" t="s">
        <v>427</v>
      </c>
      <c r="E15" s="1">
        <v>8328948819</v>
      </c>
      <c r="F15" s="1">
        <v>638</v>
      </c>
    </row>
    <row r="16" spans="1:6" ht="75">
      <c r="A16" s="1" t="s">
        <v>41</v>
      </c>
      <c r="B16" s="1" t="s">
        <v>413</v>
      </c>
      <c r="C16" s="1" t="str">
        <f>TEXT("F18013002037","00000")</f>
        <v>F18013002037</v>
      </c>
      <c r="D16" s="1" t="s">
        <v>428</v>
      </c>
      <c r="E16" s="1">
        <v>9078149176</v>
      </c>
      <c r="F16" s="1">
        <v>636</v>
      </c>
    </row>
    <row r="17" spans="1:6" ht="75">
      <c r="A17" s="1" t="s">
        <v>429</v>
      </c>
      <c r="B17" s="1" t="s">
        <v>413</v>
      </c>
      <c r="C17" s="1" t="str">
        <f>TEXT("F18086002020","00000")</f>
        <v>F18086002020</v>
      </c>
      <c r="D17" s="1" t="s">
        <v>430</v>
      </c>
      <c r="E17" s="1">
        <v>7779847416</v>
      </c>
      <c r="F17" s="1">
        <v>636</v>
      </c>
    </row>
    <row r="18" spans="1:6" ht="45">
      <c r="A18" s="1" t="s">
        <v>246</v>
      </c>
      <c r="B18" s="1" t="s">
        <v>413</v>
      </c>
      <c r="C18" s="1" t="str">
        <f>TEXT("F18111002024","00000")</f>
        <v>F18111002024</v>
      </c>
      <c r="D18" s="1" t="s">
        <v>431</v>
      </c>
      <c r="E18" s="1">
        <v>9178578546</v>
      </c>
      <c r="F18" s="1">
        <v>636</v>
      </c>
    </row>
    <row r="19" spans="1:6" ht="75">
      <c r="A19" s="1" t="s">
        <v>41</v>
      </c>
      <c r="B19" s="1" t="s">
        <v>413</v>
      </c>
      <c r="C19" s="1" t="str">
        <f>TEXT("F18013001018","00000")</f>
        <v>F18013001018</v>
      </c>
      <c r="D19" s="1" t="s">
        <v>432</v>
      </c>
      <c r="E19" s="1">
        <v>9040998309</v>
      </c>
      <c r="F19" s="1">
        <v>635</v>
      </c>
    </row>
    <row r="20" spans="1:6" ht="60">
      <c r="A20" s="1" t="s">
        <v>273</v>
      </c>
      <c r="B20" s="1" t="s">
        <v>413</v>
      </c>
      <c r="C20" s="1" t="str">
        <f>TEXT("F18116002012","00000")</f>
        <v>F18116002012</v>
      </c>
      <c r="D20" s="1" t="s">
        <v>433</v>
      </c>
      <c r="E20" s="1">
        <v>7077106648</v>
      </c>
      <c r="F20" s="1">
        <v>632</v>
      </c>
    </row>
    <row r="21" spans="1:6" ht="75">
      <c r="A21" s="1" t="s">
        <v>6</v>
      </c>
      <c r="B21" s="1" t="s">
        <v>413</v>
      </c>
      <c r="C21" s="1" t="str">
        <f>TEXT("F18001002041","00000")</f>
        <v>F18001002041</v>
      </c>
      <c r="D21" s="1" t="s">
        <v>434</v>
      </c>
      <c r="E21" s="1">
        <v>9777285129</v>
      </c>
      <c r="F21" s="1">
        <v>629</v>
      </c>
    </row>
    <row r="22" spans="1:6" ht="90">
      <c r="A22" s="1" t="s">
        <v>153</v>
      </c>
      <c r="B22" s="1" t="s">
        <v>413</v>
      </c>
      <c r="C22" s="1" t="str">
        <f>TEXT("F18062002099","00000")</f>
        <v>F18062002099</v>
      </c>
      <c r="D22" s="1" t="s">
        <v>435</v>
      </c>
      <c r="E22" s="1">
        <v>9556355148</v>
      </c>
      <c r="F22" s="1">
        <v>629</v>
      </c>
    </row>
    <row r="23" spans="1:6" ht="75">
      <c r="A23" s="1" t="s">
        <v>41</v>
      </c>
      <c r="B23" s="1" t="s">
        <v>413</v>
      </c>
      <c r="C23" s="1" t="str">
        <f>TEXT("F18013002006","00000")</f>
        <v>F18013002006</v>
      </c>
      <c r="D23" s="1" t="s">
        <v>436</v>
      </c>
      <c r="E23" s="1">
        <v>9090944929</v>
      </c>
      <c r="F23" s="1">
        <v>628</v>
      </c>
    </row>
    <row r="24" spans="1:6" ht="45">
      <c r="A24" s="1" t="s">
        <v>271</v>
      </c>
      <c r="B24" s="1" t="s">
        <v>413</v>
      </c>
      <c r="C24" s="1" t="str">
        <f>TEXT("F18015002032","00000")</f>
        <v>F18015002032</v>
      </c>
      <c r="D24" s="1" t="s">
        <v>438</v>
      </c>
      <c r="E24" s="1">
        <v>9556527670</v>
      </c>
      <c r="F24" s="1">
        <v>625</v>
      </c>
    </row>
    <row r="25" spans="1:6" ht="105">
      <c r="A25" s="1" t="s">
        <v>418</v>
      </c>
      <c r="B25" s="1" t="s">
        <v>413</v>
      </c>
      <c r="C25" s="1" t="str">
        <f>TEXT("F18125002038","00000")</f>
        <v>F18125002038</v>
      </c>
      <c r="D25" s="1" t="s">
        <v>439</v>
      </c>
      <c r="E25" s="1">
        <v>8496830319</v>
      </c>
      <c r="F25" s="1">
        <v>624</v>
      </c>
    </row>
    <row r="26" spans="1:6" ht="60">
      <c r="A26" s="1" t="s">
        <v>440</v>
      </c>
      <c r="B26" s="1" t="s">
        <v>413</v>
      </c>
      <c r="C26" s="1" t="str">
        <f>TEXT("L19130002001","00000")</f>
        <v>L19130002001</v>
      </c>
      <c r="D26" s="1" t="s">
        <v>441</v>
      </c>
      <c r="E26" s="1">
        <v>7064615995</v>
      </c>
      <c r="F26" s="1">
        <v>624</v>
      </c>
    </row>
    <row r="27" spans="1:6" ht="45">
      <c r="A27" s="1" t="s">
        <v>284</v>
      </c>
      <c r="B27" s="1" t="s">
        <v>413</v>
      </c>
      <c r="C27" s="1" t="str">
        <f>TEXT("F18132002030","00000")</f>
        <v>F18132002030</v>
      </c>
      <c r="D27" s="1" t="s">
        <v>442</v>
      </c>
      <c r="E27" s="1">
        <v>9777930489</v>
      </c>
      <c r="F27" s="1">
        <v>623</v>
      </c>
    </row>
    <row r="28" spans="1:6" ht="90">
      <c r="A28" s="1" t="s">
        <v>130</v>
      </c>
      <c r="B28" s="1" t="s">
        <v>413</v>
      </c>
      <c r="C28" s="1" t="str">
        <f>TEXT("F18066002050","00000")</f>
        <v>F18066002050</v>
      </c>
      <c r="D28" s="1" t="s">
        <v>443</v>
      </c>
      <c r="E28" s="1">
        <v>8917505521</v>
      </c>
      <c r="F28" s="1">
        <v>622</v>
      </c>
    </row>
    <row r="29" spans="1:6" ht="45">
      <c r="A29" s="1" t="s">
        <v>53</v>
      </c>
      <c r="B29" s="1" t="s">
        <v>413</v>
      </c>
      <c r="C29" s="1" t="str">
        <f>TEXT("F18126009042","00000")</f>
        <v>F18126009042</v>
      </c>
      <c r="D29" s="1" t="s">
        <v>444</v>
      </c>
      <c r="E29" s="1">
        <v>7873357420</v>
      </c>
      <c r="F29" s="1">
        <v>622</v>
      </c>
    </row>
    <row r="30" spans="1:6" ht="60">
      <c r="A30" s="1" t="s">
        <v>34</v>
      </c>
      <c r="B30" s="1" t="s">
        <v>413</v>
      </c>
      <c r="C30" s="1" t="str">
        <f>TEXT("F18014002002","00000")</f>
        <v>F18014002002</v>
      </c>
      <c r="D30" s="1" t="s">
        <v>445</v>
      </c>
      <c r="E30" s="1">
        <v>9438917233</v>
      </c>
      <c r="F30" s="1">
        <v>619</v>
      </c>
    </row>
    <row r="31" spans="1:6" ht="90">
      <c r="A31" s="1" t="s">
        <v>130</v>
      </c>
      <c r="B31" s="1" t="s">
        <v>413</v>
      </c>
      <c r="C31" s="1" t="str">
        <f>TEXT("F18066003005","00000")</f>
        <v>F18066003005</v>
      </c>
      <c r="D31" s="1" t="s">
        <v>446</v>
      </c>
      <c r="E31" s="1">
        <v>7978429168</v>
      </c>
      <c r="F31" s="1">
        <v>619</v>
      </c>
    </row>
    <row r="32" spans="1:6" ht="105">
      <c r="A32" s="1" t="s">
        <v>447</v>
      </c>
      <c r="B32" s="1" t="s">
        <v>413</v>
      </c>
      <c r="C32" s="1" t="str">
        <f>TEXT("L19141002021","00000")</f>
        <v>L19141002021</v>
      </c>
      <c r="D32" s="1" t="s">
        <v>448</v>
      </c>
      <c r="E32" s="1">
        <v>9338126550</v>
      </c>
      <c r="F32" s="1">
        <v>619</v>
      </c>
    </row>
    <row r="33" spans="1:6" ht="75">
      <c r="A33" s="1" t="s">
        <v>41</v>
      </c>
      <c r="B33" s="1" t="s">
        <v>413</v>
      </c>
      <c r="C33" s="1" t="str">
        <f>TEXT("F18013002041","00000")</f>
        <v>F18013002041</v>
      </c>
      <c r="D33" s="1" t="s">
        <v>449</v>
      </c>
      <c r="E33" s="1">
        <v>8249582327</v>
      </c>
      <c r="F33" s="1">
        <v>618</v>
      </c>
    </row>
    <row r="34" spans="1:6" ht="90">
      <c r="A34" s="1" t="s">
        <v>158</v>
      </c>
      <c r="B34" s="1" t="s">
        <v>413</v>
      </c>
      <c r="C34" s="1" t="str">
        <f>TEXT("F18028002040","00000")</f>
        <v>F18028002040</v>
      </c>
      <c r="D34" s="1" t="s">
        <v>450</v>
      </c>
      <c r="E34" s="1">
        <v>9776521734</v>
      </c>
      <c r="F34" s="1">
        <v>617</v>
      </c>
    </row>
    <row r="35" spans="1:6" ht="90">
      <c r="A35" s="1" t="s">
        <v>158</v>
      </c>
      <c r="B35" s="1" t="s">
        <v>413</v>
      </c>
      <c r="C35" s="1" t="str">
        <f>TEXT("F18028002023","00000")</f>
        <v>F18028002023</v>
      </c>
      <c r="D35" s="1" t="s">
        <v>451</v>
      </c>
      <c r="E35" s="1">
        <v>8457928064</v>
      </c>
      <c r="F35" s="1">
        <v>616</v>
      </c>
    </row>
    <row r="36" spans="1:6" ht="60">
      <c r="A36" s="1" t="s">
        <v>205</v>
      </c>
      <c r="B36" s="1" t="s">
        <v>413</v>
      </c>
      <c r="C36" s="1" t="str">
        <f>TEXT("F18063002005","00000")</f>
        <v>F18063002005</v>
      </c>
      <c r="D36" s="1" t="s">
        <v>452</v>
      </c>
      <c r="E36" s="1">
        <v>8456912199</v>
      </c>
      <c r="F36" s="1">
        <v>613</v>
      </c>
    </row>
    <row r="37" spans="1:6" ht="45">
      <c r="A37" s="1" t="s">
        <v>246</v>
      </c>
      <c r="B37" s="1" t="s">
        <v>413</v>
      </c>
      <c r="C37" s="1" t="str">
        <f>TEXT("F18111002040","00000")</f>
        <v>F18111002040</v>
      </c>
      <c r="D37" s="1" t="s">
        <v>453</v>
      </c>
      <c r="E37" s="1">
        <v>7077286412</v>
      </c>
      <c r="F37" s="1">
        <v>613</v>
      </c>
    </row>
    <row r="38" spans="1:6" ht="75">
      <c r="A38" s="1" t="s">
        <v>150</v>
      </c>
      <c r="B38" s="1" t="s">
        <v>413</v>
      </c>
      <c r="C38" s="1" t="str">
        <f>TEXT("F18004002038","00000")</f>
        <v>F18004002038</v>
      </c>
      <c r="D38" s="1" t="s">
        <v>454</v>
      </c>
      <c r="E38" s="1">
        <v>9668198909</v>
      </c>
      <c r="F38" s="1">
        <v>612</v>
      </c>
    </row>
    <row r="39" spans="1:6" ht="90">
      <c r="A39" s="1" t="s">
        <v>153</v>
      </c>
      <c r="B39" s="1" t="s">
        <v>413</v>
      </c>
      <c r="C39" s="1" t="str">
        <f>TEXT("F18062002077","00000")</f>
        <v>F18062002077</v>
      </c>
      <c r="D39" s="1" t="s">
        <v>455</v>
      </c>
      <c r="E39" s="1">
        <v>9348615748</v>
      </c>
      <c r="F39" s="1">
        <v>612</v>
      </c>
    </row>
    <row r="40" spans="1:6" ht="75">
      <c r="A40" s="1" t="s">
        <v>6</v>
      </c>
      <c r="B40" s="1" t="s">
        <v>413</v>
      </c>
      <c r="C40" s="1" t="str">
        <f>TEXT("F18001002012","00000")</f>
        <v>F18001002012</v>
      </c>
      <c r="D40" s="1" t="s">
        <v>456</v>
      </c>
      <c r="E40" s="1">
        <v>9583144253</v>
      </c>
      <c r="F40" s="1">
        <v>611</v>
      </c>
    </row>
    <row r="41" spans="1:6" ht="105">
      <c r="A41" s="1" t="s">
        <v>418</v>
      </c>
      <c r="B41" s="1" t="s">
        <v>413</v>
      </c>
      <c r="C41" s="1" t="str">
        <f>TEXT("F18125002022","00000")</f>
        <v>F18125002022</v>
      </c>
      <c r="D41" s="1" t="s">
        <v>457</v>
      </c>
      <c r="E41" s="1">
        <v>9938892819</v>
      </c>
      <c r="F41" s="1">
        <v>611</v>
      </c>
    </row>
    <row r="42" spans="1:6" ht="45">
      <c r="A42" s="1" t="s">
        <v>53</v>
      </c>
      <c r="B42" s="1" t="s">
        <v>413</v>
      </c>
      <c r="C42" s="1" t="str">
        <f>TEXT("F18126002020","00000")</f>
        <v>F18126002020</v>
      </c>
      <c r="D42" s="1" t="s">
        <v>458</v>
      </c>
      <c r="E42" s="1">
        <v>7683811498</v>
      </c>
      <c r="F42" s="1">
        <v>610</v>
      </c>
    </row>
    <row r="43" spans="1:6" ht="45">
      <c r="A43" s="1" t="s">
        <v>284</v>
      </c>
      <c r="B43" s="1" t="s">
        <v>413</v>
      </c>
      <c r="C43" s="1" t="str">
        <f>TEXT("F18132002009","00000")</f>
        <v>F18132002009</v>
      </c>
      <c r="D43" s="1" t="s">
        <v>459</v>
      </c>
      <c r="E43" s="1">
        <v>6370005079</v>
      </c>
      <c r="F43" s="1">
        <v>610</v>
      </c>
    </row>
    <row r="44" spans="1:6" ht="60">
      <c r="A44" s="1" t="s">
        <v>93</v>
      </c>
      <c r="B44" s="1" t="s">
        <v>413</v>
      </c>
      <c r="C44" s="1" t="str">
        <f>TEXT("F18021002042","00000")</f>
        <v>F18021002042</v>
      </c>
      <c r="D44" s="1" t="s">
        <v>460</v>
      </c>
      <c r="E44" s="1">
        <v>9861276543</v>
      </c>
      <c r="F44" s="1">
        <v>609</v>
      </c>
    </row>
    <row r="45" spans="1:6" ht="60">
      <c r="A45" s="1" t="s">
        <v>273</v>
      </c>
      <c r="B45" s="1" t="s">
        <v>413</v>
      </c>
      <c r="C45" s="1" t="str">
        <f>TEXT("F18116002072","00000")</f>
        <v>F18116002072</v>
      </c>
      <c r="D45" s="1" t="s">
        <v>461</v>
      </c>
      <c r="E45" s="1">
        <v>9439882502</v>
      </c>
      <c r="F45" s="1">
        <v>609</v>
      </c>
    </row>
    <row r="46" spans="1:6" ht="45">
      <c r="A46" s="1" t="s">
        <v>17</v>
      </c>
      <c r="B46" s="1" t="s">
        <v>413</v>
      </c>
      <c r="C46" s="1" t="str">
        <f>TEXT("F18167002007","00000")</f>
        <v>F18167002007</v>
      </c>
      <c r="D46" s="1" t="s">
        <v>462</v>
      </c>
      <c r="E46" s="1">
        <v>9937793646</v>
      </c>
      <c r="F46" s="1">
        <v>608</v>
      </c>
    </row>
    <row r="47" spans="1:6" ht="75">
      <c r="A47" s="1" t="s">
        <v>37</v>
      </c>
      <c r="B47" s="1" t="s">
        <v>413</v>
      </c>
      <c r="C47" s="1" t="str">
        <f>TEXT("F18012002043","00000")</f>
        <v>F18012002043</v>
      </c>
      <c r="D47" s="1" t="s">
        <v>463</v>
      </c>
      <c r="E47" s="1">
        <v>7381320276</v>
      </c>
      <c r="F47" s="1">
        <v>607</v>
      </c>
    </row>
    <row r="48" spans="1:6" ht="60">
      <c r="A48" s="1" t="s">
        <v>261</v>
      </c>
      <c r="B48" s="1" t="s">
        <v>413</v>
      </c>
      <c r="C48" s="1" t="str">
        <f>TEXT("L19005002007","00000")</f>
        <v>L19005002007</v>
      </c>
      <c r="D48" s="1" t="s">
        <v>464</v>
      </c>
      <c r="E48" s="1">
        <v>9937119454</v>
      </c>
      <c r="F48" s="1">
        <v>607</v>
      </c>
    </row>
    <row r="49" spans="1:6" ht="120">
      <c r="A49" s="1" t="s">
        <v>67</v>
      </c>
      <c r="B49" s="1" t="s">
        <v>413</v>
      </c>
      <c r="C49" s="1" t="str">
        <f>TEXT("F18060002067","00000")</f>
        <v>F18060002067</v>
      </c>
      <c r="D49" s="1" t="s">
        <v>465</v>
      </c>
      <c r="E49" s="1">
        <v>9178013999</v>
      </c>
      <c r="F49" s="1">
        <v>606</v>
      </c>
    </row>
    <row r="50" spans="1:6" ht="75">
      <c r="A50" s="1" t="s">
        <v>466</v>
      </c>
      <c r="B50" s="1" t="s">
        <v>413</v>
      </c>
      <c r="C50" s="1" t="str">
        <f>TEXT("L19114002002","00000")</f>
        <v>L19114002002</v>
      </c>
      <c r="D50" s="1" t="s">
        <v>467</v>
      </c>
      <c r="E50" s="1">
        <v>8018247922</v>
      </c>
      <c r="F50" s="1">
        <v>606</v>
      </c>
    </row>
    <row r="51" spans="1:6" ht="75">
      <c r="A51" s="1" t="s">
        <v>6</v>
      </c>
      <c r="B51" s="1" t="s">
        <v>413</v>
      </c>
      <c r="C51" s="1" t="str">
        <f>TEXT("F18001002019","00000")</f>
        <v>F18001002019</v>
      </c>
      <c r="D51" s="1" t="s">
        <v>468</v>
      </c>
      <c r="E51" s="1">
        <v>9938197068</v>
      </c>
      <c r="F51" s="1">
        <v>605</v>
      </c>
    </row>
    <row r="52" spans="1:6" ht="60">
      <c r="A52" s="1" t="s">
        <v>28</v>
      </c>
      <c r="B52" s="1" t="s">
        <v>413</v>
      </c>
      <c r="C52" s="1" t="str">
        <f>TEXT("F18011001019","00000")</f>
        <v>F18011001019</v>
      </c>
      <c r="D52" s="1" t="s">
        <v>469</v>
      </c>
      <c r="E52" s="1">
        <v>9090169045</v>
      </c>
      <c r="F52" s="1">
        <v>605</v>
      </c>
    </row>
    <row r="53" spans="1:6" ht="75">
      <c r="A53" s="1" t="s">
        <v>289</v>
      </c>
      <c r="B53" s="1" t="s">
        <v>413</v>
      </c>
      <c r="C53" s="1" t="str">
        <f>TEXT("F18078002008","00000")</f>
        <v>F18078002008</v>
      </c>
      <c r="D53" s="1" t="s">
        <v>470</v>
      </c>
      <c r="E53" s="1">
        <v>9337302760</v>
      </c>
      <c r="F53" s="1">
        <v>604</v>
      </c>
    </row>
    <row r="54" spans="1:6" ht="75">
      <c r="A54" s="1" t="s">
        <v>41</v>
      </c>
      <c r="B54" s="1" t="s">
        <v>413</v>
      </c>
      <c r="C54" s="1" t="str">
        <f>TEXT("F18013002051","00000")</f>
        <v>F18013002051</v>
      </c>
      <c r="D54" s="1" t="s">
        <v>471</v>
      </c>
      <c r="E54" s="1">
        <v>7008451294</v>
      </c>
      <c r="F54" s="1">
        <v>602</v>
      </c>
    </row>
    <row r="55" spans="1:6" ht="90">
      <c r="A55" s="1" t="s">
        <v>360</v>
      </c>
      <c r="B55" s="1" t="s">
        <v>413</v>
      </c>
      <c r="C55" s="1" t="str">
        <f>TEXT("F18070002023","00000")</f>
        <v>F18070002023</v>
      </c>
      <c r="D55" s="1" t="s">
        <v>472</v>
      </c>
      <c r="E55" s="1">
        <v>8480910645</v>
      </c>
      <c r="F55" s="1">
        <v>602</v>
      </c>
    </row>
    <row r="56" spans="1:6" ht="75">
      <c r="A56" s="1" t="s">
        <v>41</v>
      </c>
      <c r="B56" s="1" t="s">
        <v>413</v>
      </c>
      <c r="C56" s="1" t="str">
        <f>TEXT("F18013002014","00000")</f>
        <v>F18013002014</v>
      </c>
      <c r="D56" s="1" t="s">
        <v>473</v>
      </c>
      <c r="E56" s="1">
        <v>9348742087</v>
      </c>
      <c r="F56" s="1">
        <v>600</v>
      </c>
    </row>
    <row r="57" spans="1:6" ht="75">
      <c r="A57" s="1" t="s">
        <v>41</v>
      </c>
      <c r="B57" s="1" t="s">
        <v>413</v>
      </c>
      <c r="C57" s="1" t="str">
        <f>TEXT("F18013002023","00000")</f>
        <v>F18013002023</v>
      </c>
      <c r="D57" s="1" t="s">
        <v>474</v>
      </c>
      <c r="E57" s="1">
        <v>7008247051</v>
      </c>
      <c r="F57" s="1">
        <v>600</v>
      </c>
    </row>
    <row r="58" spans="1:6" ht="120">
      <c r="A58" s="1" t="s">
        <v>475</v>
      </c>
      <c r="B58" s="1" t="s">
        <v>413</v>
      </c>
      <c r="C58" s="1" t="str">
        <f>TEXT("F18151002001","00000")</f>
        <v>F18151002001</v>
      </c>
      <c r="D58" s="1" t="s">
        <v>476</v>
      </c>
      <c r="E58" s="1">
        <v>9668848717</v>
      </c>
      <c r="F58" s="1">
        <v>600</v>
      </c>
    </row>
    <row r="59" spans="1:6" ht="90">
      <c r="A59" s="1" t="s">
        <v>130</v>
      </c>
      <c r="B59" s="1" t="s">
        <v>413</v>
      </c>
      <c r="C59" s="1" t="str">
        <f>TEXT("F18066002024","00000")</f>
        <v>F18066002024</v>
      </c>
      <c r="D59" s="1" t="s">
        <v>477</v>
      </c>
      <c r="E59" s="1">
        <v>9938876792</v>
      </c>
      <c r="F59" s="1">
        <v>599</v>
      </c>
    </row>
    <row r="60" spans="1:6" ht="45">
      <c r="A60" s="1" t="s">
        <v>53</v>
      </c>
      <c r="B60" s="1" t="s">
        <v>413</v>
      </c>
      <c r="C60" s="1" t="str">
        <f>TEXT("F18126001017","00000")</f>
        <v>F18126001017</v>
      </c>
      <c r="D60" s="1" t="s">
        <v>478</v>
      </c>
      <c r="E60" s="1">
        <v>9040229976</v>
      </c>
      <c r="F60" s="1">
        <v>599</v>
      </c>
    </row>
    <row r="61" spans="1:6" ht="105">
      <c r="A61" s="1" t="s">
        <v>447</v>
      </c>
      <c r="B61" s="1" t="s">
        <v>413</v>
      </c>
      <c r="C61" s="1" t="str">
        <f>TEXT("L19141002010","00000")</f>
        <v>L19141002010</v>
      </c>
      <c r="D61" s="1" t="s">
        <v>479</v>
      </c>
      <c r="E61" s="1">
        <v>7326067114</v>
      </c>
      <c r="F61" s="1">
        <v>599</v>
      </c>
    </row>
    <row r="62" spans="1:6" ht="60">
      <c r="A62" s="1" t="s">
        <v>28</v>
      </c>
      <c r="B62" s="1" t="s">
        <v>413</v>
      </c>
      <c r="C62" s="1" t="str">
        <f>TEXT("F18011002026","00000")</f>
        <v>F18011002026</v>
      </c>
      <c r="D62" s="1" t="s">
        <v>480</v>
      </c>
      <c r="E62" s="1">
        <v>8093806189</v>
      </c>
      <c r="F62" s="1">
        <v>598</v>
      </c>
    </row>
    <row r="63" spans="1:6" ht="60">
      <c r="A63" s="1" t="s">
        <v>174</v>
      </c>
      <c r="B63" s="1" t="s">
        <v>413</v>
      </c>
      <c r="C63" s="1" t="str">
        <f>TEXT("F18018002030","00000")</f>
        <v>F18018002030</v>
      </c>
      <c r="D63" s="1" t="s">
        <v>481</v>
      </c>
      <c r="E63" s="1">
        <v>7077532586</v>
      </c>
      <c r="F63" s="1">
        <v>597</v>
      </c>
    </row>
    <row r="64" spans="1:6" ht="60">
      <c r="A64" s="1" t="s">
        <v>482</v>
      </c>
      <c r="B64" s="1" t="s">
        <v>413</v>
      </c>
      <c r="C64" s="1" t="str">
        <f>TEXT("F18072002079","00000")</f>
        <v>F18072002079</v>
      </c>
      <c r="D64" s="1" t="s">
        <v>483</v>
      </c>
      <c r="E64" s="1">
        <v>8114657726</v>
      </c>
      <c r="F64" s="1">
        <v>597</v>
      </c>
    </row>
    <row r="65" spans="1:6" ht="150">
      <c r="A65" s="1" t="s">
        <v>484</v>
      </c>
      <c r="B65" s="1" t="s">
        <v>413</v>
      </c>
      <c r="C65" s="1" t="str">
        <f>TEXT("F18108002048","00000")</f>
        <v>F18108002048</v>
      </c>
      <c r="D65" s="1" t="s">
        <v>485</v>
      </c>
      <c r="E65" s="1">
        <v>9776369705</v>
      </c>
      <c r="F65" s="1">
        <v>597</v>
      </c>
    </row>
    <row r="66" spans="1:6" ht="75">
      <c r="A66" s="1" t="s">
        <v>37</v>
      </c>
      <c r="B66" s="1" t="s">
        <v>413</v>
      </c>
      <c r="C66" s="1" t="str">
        <f>TEXT("F18012002051","00000")</f>
        <v>F18012002051</v>
      </c>
      <c r="D66" s="1" t="s">
        <v>486</v>
      </c>
      <c r="E66" s="1">
        <v>9937351038</v>
      </c>
      <c r="F66" s="1">
        <v>596</v>
      </c>
    </row>
    <row r="67" spans="1:6" ht="90">
      <c r="A67" s="1" t="s">
        <v>158</v>
      </c>
      <c r="B67" s="1" t="s">
        <v>413</v>
      </c>
      <c r="C67" s="1" t="str">
        <f>TEXT("F18028002047","00000")</f>
        <v>F18028002047</v>
      </c>
      <c r="D67" s="1" t="s">
        <v>487</v>
      </c>
      <c r="E67" s="1">
        <v>7683804222</v>
      </c>
      <c r="F67" s="1">
        <v>596</v>
      </c>
    </row>
    <row r="68" spans="1:6" ht="75">
      <c r="A68" s="1" t="s">
        <v>101</v>
      </c>
      <c r="B68" s="1" t="s">
        <v>413</v>
      </c>
      <c r="C68" s="1" t="str">
        <f>TEXT("F18040002004","00000")</f>
        <v>F18040002004</v>
      </c>
      <c r="D68" s="1" t="s">
        <v>488</v>
      </c>
      <c r="E68" s="1">
        <v>7077488373</v>
      </c>
      <c r="F68" s="1">
        <v>596</v>
      </c>
    </row>
    <row r="69" spans="1:6" ht="90">
      <c r="A69" s="1" t="s">
        <v>153</v>
      </c>
      <c r="B69" s="1" t="s">
        <v>413</v>
      </c>
      <c r="C69" s="1" t="str">
        <f>TEXT("F18062002119","00000")</f>
        <v>F18062002119</v>
      </c>
      <c r="D69" s="1" t="s">
        <v>489</v>
      </c>
      <c r="E69" s="1">
        <v>8658346615</v>
      </c>
      <c r="F69" s="1">
        <v>596</v>
      </c>
    </row>
    <row r="70" spans="1:6" ht="60">
      <c r="A70" s="1" t="s">
        <v>34</v>
      </c>
      <c r="B70" s="1" t="s">
        <v>413</v>
      </c>
      <c r="C70" s="1" t="str">
        <f>TEXT("F18014002009","00000")</f>
        <v>F18014002009</v>
      </c>
      <c r="D70" s="1" t="s">
        <v>490</v>
      </c>
      <c r="E70" s="1">
        <v>9583222238</v>
      </c>
      <c r="F70" s="1">
        <v>595</v>
      </c>
    </row>
    <row r="71" spans="1:6" ht="45">
      <c r="A71" s="1" t="s">
        <v>103</v>
      </c>
      <c r="B71" s="1" t="s">
        <v>413</v>
      </c>
      <c r="C71" s="1" t="str">
        <f>TEXT("F18100002004","00000")</f>
        <v>F18100002004</v>
      </c>
      <c r="D71" s="1" t="s">
        <v>491</v>
      </c>
      <c r="E71" s="1">
        <v>9437241170</v>
      </c>
      <c r="F71" s="1">
        <v>595</v>
      </c>
    </row>
    <row r="72" spans="1:6" ht="90">
      <c r="A72" s="1" t="s">
        <v>130</v>
      </c>
      <c r="B72" s="1" t="s">
        <v>413</v>
      </c>
      <c r="C72" s="1" t="str">
        <f>TEXT("L19066002018","00000")</f>
        <v>L19066002018</v>
      </c>
      <c r="D72" s="1" t="s">
        <v>492</v>
      </c>
      <c r="E72" s="1">
        <v>6371414590</v>
      </c>
      <c r="F72" s="1">
        <v>595</v>
      </c>
    </row>
    <row r="73" spans="1:6" ht="75">
      <c r="A73" s="1" t="s">
        <v>6</v>
      </c>
      <c r="B73" s="1" t="s">
        <v>413</v>
      </c>
      <c r="C73" s="1" t="str">
        <f>TEXT("F18001002062","00000")</f>
        <v>F18001002062</v>
      </c>
      <c r="D73" s="1" t="s">
        <v>493</v>
      </c>
      <c r="E73" s="1">
        <v>9778432361</v>
      </c>
      <c r="F73" s="1">
        <v>594</v>
      </c>
    </row>
    <row r="74" spans="1:6" ht="75">
      <c r="A74" s="1" t="s">
        <v>289</v>
      </c>
      <c r="B74" s="1" t="s">
        <v>413</v>
      </c>
      <c r="C74" s="1" t="str">
        <f>TEXT("F18078002055","00000")</f>
        <v>F18078002055</v>
      </c>
      <c r="D74" s="1" t="s">
        <v>494</v>
      </c>
      <c r="E74" s="1">
        <v>7873546406</v>
      </c>
      <c r="F74" s="1">
        <v>594</v>
      </c>
    </row>
    <row r="75" spans="1:6" ht="105">
      <c r="A75" s="1" t="s">
        <v>418</v>
      </c>
      <c r="B75" s="1" t="s">
        <v>413</v>
      </c>
      <c r="C75" s="1" t="str">
        <f>TEXT("F18125002047","00000")</f>
        <v>F18125002047</v>
      </c>
      <c r="D75" s="1" t="s">
        <v>495</v>
      </c>
      <c r="E75" s="1">
        <v>8895283405</v>
      </c>
      <c r="F75" s="1">
        <v>594</v>
      </c>
    </row>
    <row r="76" spans="1:6" ht="75">
      <c r="A76" s="1" t="s">
        <v>496</v>
      </c>
      <c r="B76" s="1" t="s">
        <v>413</v>
      </c>
      <c r="C76" s="1" t="str">
        <f>TEXT("F18128002016","00000")</f>
        <v>F18128002016</v>
      </c>
      <c r="D76" s="1" t="s">
        <v>497</v>
      </c>
      <c r="E76" s="1">
        <v>7894939825</v>
      </c>
      <c r="F76" s="1">
        <v>594</v>
      </c>
    </row>
    <row r="77" spans="1:6" ht="45">
      <c r="A77" s="1" t="s">
        <v>246</v>
      </c>
      <c r="B77" s="1" t="s">
        <v>413</v>
      </c>
      <c r="C77" s="1" t="str">
        <f>TEXT("L19111002003","00000")</f>
        <v>L19111002003</v>
      </c>
      <c r="D77" s="1" t="s">
        <v>498</v>
      </c>
      <c r="E77" s="1">
        <v>7873964065</v>
      </c>
      <c r="F77" s="1">
        <v>594</v>
      </c>
    </row>
    <row r="78" spans="1:6" ht="105">
      <c r="A78" s="1" t="s">
        <v>447</v>
      </c>
      <c r="B78" s="1" t="s">
        <v>413</v>
      </c>
      <c r="C78" s="1" t="str">
        <f>TEXT("L19141002014","00000")</f>
        <v>L19141002014</v>
      </c>
      <c r="D78" s="1" t="s">
        <v>499</v>
      </c>
      <c r="E78" s="1">
        <v>9178640123</v>
      </c>
      <c r="F78" s="1">
        <v>594</v>
      </c>
    </row>
    <row r="79" spans="1:6" ht="60">
      <c r="A79" s="1" t="s">
        <v>174</v>
      </c>
      <c r="B79" s="1" t="s">
        <v>413</v>
      </c>
      <c r="C79" s="1" t="str">
        <f>TEXT("F18018002006","00000")</f>
        <v>F18018002006</v>
      </c>
      <c r="D79" s="1" t="s">
        <v>500</v>
      </c>
      <c r="E79" s="1">
        <v>7381116550</v>
      </c>
      <c r="F79" s="1">
        <v>593</v>
      </c>
    </row>
    <row r="80" spans="1:6" ht="60">
      <c r="A80" s="1" t="s">
        <v>93</v>
      </c>
      <c r="B80" s="1" t="s">
        <v>413</v>
      </c>
      <c r="C80" s="1" t="str">
        <f>TEXT("F18021002021","00000")</f>
        <v>F18021002021</v>
      </c>
      <c r="D80" s="1" t="s">
        <v>501</v>
      </c>
      <c r="E80" s="1">
        <v>8777852464</v>
      </c>
      <c r="F80" s="1">
        <v>593</v>
      </c>
    </row>
    <row r="81" spans="1:6" ht="60">
      <c r="A81" s="1" t="s">
        <v>128</v>
      </c>
      <c r="B81" s="1" t="s">
        <v>413</v>
      </c>
      <c r="C81" s="1" t="str">
        <f>TEXT("F18024002071","00000")</f>
        <v>F18024002071</v>
      </c>
      <c r="D81" s="1" t="s">
        <v>450</v>
      </c>
      <c r="E81" s="1">
        <v>8455856175</v>
      </c>
      <c r="F81" s="1">
        <v>593</v>
      </c>
    </row>
    <row r="82" spans="1:6" ht="105">
      <c r="A82" s="1" t="s">
        <v>447</v>
      </c>
      <c r="B82" s="1" t="s">
        <v>413</v>
      </c>
      <c r="C82" s="1" t="str">
        <f>TEXT("L19141002022","00000")</f>
        <v>L19141002022</v>
      </c>
      <c r="D82" s="1" t="s">
        <v>502</v>
      </c>
      <c r="E82" s="1">
        <v>7681099081</v>
      </c>
      <c r="F82" s="1">
        <v>593</v>
      </c>
    </row>
    <row r="83" spans="1:6" ht="75">
      <c r="A83" s="1" t="s">
        <v>150</v>
      </c>
      <c r="B83" s="1" t="s">
        <v>413</v>
      </c>
      <c r="C83" s="1" t="str">
        <f>TEXT("F18004002054","00000")</f>
        <v>F18004002054</v>
      </c>
      <c r="D83" s="1" t="s">
        <v>503</v>
      </c>
      <c r="E83" s="1">
        <v>7381749348</v>
      </c>
      <c r="F83" s="1">
        <v>592</v>
      </c>
    </row>
    <row r="84" spans="1:6" ht="75">
      <c r="A84" s="1" t="s">
        <v>41</v>
      </c>
      <c r="B84" s="1" t="s">
        <v>413</v>
      </c>
      <c r="C84" s="1" t="str">
        <f>TEXT("F18013002058","00000")</f>
        <v>F18013002058</v>
      </c>
      <c r="D84" s="1" t="s">
        <v>504</v>
      </c>
      <c r="E84" s="1">
        <v>9438427586</v>
      </c>
      <c r="F84" s="1">
        <v>592</v>
      </c>
    </row>
    <row r="85" spans="1:6" ht="90">
      <c r="A85" s="1" t="s">
        <v>153</v>
      </c>
      <c r="B85" s="1" t="s">
        <v>413</v>
      </c>
      <c r="C85" s="1" t="str">
        <f>TEXT("F18062002066","00000")</f>
        <v>F18062002066</v>
      </c>
      <c r="D85" s="1" t="s">
        <v>505</v>
      </c>
      <c r="E85" s="1">
        <v>7787996657</v>
      </c>
      <c r="F85" s="1">
        <v>592</v>
      </c>
    </row>
    <row r="86" spans="1:6" ht="45">
      <c r="A86" s="1" t="s">
        <v>284</v>
      </c>
      <c r="B86" s="1" t="s">
        <v>413</v>
      </c>
      <c r="C86" s="1" t="str">
        <f>TEXT("F18132002032","00000")</f>
        <v>F18132002032</v>
      </c>
      <c r="D86" s="1" t="s">
        <v>506</v>
      </c>
      <c r="E86" s="1">
        <v>9040025334</v>
      </c>
      <c r="F86" s="1">
        <v>592</v>
      </c>
    </row>
    <row r="87" spans="1:6" ht="120">
      <c r="A87" s="1" t="s">
        <v>507</v>
      </c>
      <c r="B87" s="1" t="s">
        <v>413</v>
      </c>
      <c r="C87" s="1" t="str">
        <f>TEXT("L19008002006","00000")</f>
        <v>L19008002006</v>
      </c>
      <c r="D87" s="1" t="s">
        <v>508</v>
      </c>
      <c r="E87" s="1">
        <v>7326090153</v>
      </c>
      <c r="F87" s="1">
        <v>592</v>
      </c>
    </row>
    <row r="88" spans="1:6" ht="75">
      <c r="A88" s="1" t="s">
        <v>6</v>
      </c>
      <c r="B88" s="1" t="s">
        <v>413</v>
      </c>
      <c r="C88" s="1" t="str">
        <f>TEXT("F18001002063","00000")</f>
        <v>F18001002063</v>
      </c>
      <c r="D88" s="1" t="s">
        <v>509</v>
      </c>
      <c r="E88" s="1">
        <v>9437724973</v>
      </c>
      <c r="F88" s="1">
        <v>591</v>
      </c>
    </row>
    <row r="89" spans="1:6" ht="75">
      <c r="A89" s="1" t="s">
        <v>510</v>
      </c>
      <c r="B89" s="1" t="s">
        <v>413</v>
      </c>
      <c r="C89" s="1" t="str">
        <f>TEXT("F18096002028","00000")</f>
        <v>F18096002028</v>
      </c>
      <c r="D89" s="1" t="s">
        <v>511</v>
      </c>
      <c r="E89" s="1">
        <v>7978105580</v>
      </c>
      <c r="F89" s="1">
        <v>590</v>
      </c>
    </row>
    <row r="90" spans="1:6" ht="45">
      <c r="A90" s="1" t="s">
        <v>246</v>
      </c>
      <c r="B90" s="1" t="s">
        <v>413</v>
      </c>
      <c r="C90" s="1" t="str">
        <f>TEXT("F18111002023","00000")</f>
        <v>F18111002023</v>
      </c>
      <c r="D90" s="1" t="s">
        <v>512</v>
      </c>
      <c r="E90" s="1">
        <v>7328894962</v>
      </c>
      <c r="F90" s="1">
        <v>590</v>
      </c>
    </row>
    <row r="91" spans="1:6" ht="45">
      <c r="A91" s="1" t="s">
        <v>53</v>
      </c>
      <c r="B91" s="1" t="s">
        <v>413</v>
      </c>
      <c r="C91" s="1" t="str">
        <f>TEXT("F18126002050","00000")</f>
        <v>F18126002050</v>
      </c>
      <c r="D91" s="1" t="s">
        <v>513</v>
      </c>
      <c r="E91" s="1">
        <v>8917527754</v>
      </c>
      <c r="F91" s="1">
        <v>590</v>
      </c>
    </row>
    <row r="92" spans="1:6" ht="60">
      <c r="A92" s="1" t="s">
        <v>174</v>
      </c>
      <c r="B92" s="1" t="s">
        <v>413</v>
      </c>
      <c r="C92" s="1" t="str">
        <f>TEXT("F18018002044","00000")</f>
        <v>F18018002044</v>
      </c>
      <c r="D92" s="1" t="s">
        <v>514</v>
      </c>
      <c r="E92" s="1">
        <v>9437136548</v>
      </c>
      <c r="F92" s="1">
        <v>589</v>
      </c>
    </row>
    <row r="93" spans="1:6" ht="60">
      <c r="A93" s="1" t="s">
        <v>440</v>
      </c>
      <c r="B93" s="1" t="s">
        <v>413</v>
      </c>
      <c r="C93" s="1" t="str">
        <f>TEXT("F18130002055","00000")</f>
        <v>F18130002055</v>
      </c>
      <c r="D93" s="1" t="s">
        <v>515</v>
      </c>
      <c r="E93" s="1">
        <v>9437785483</v>
      </c>
      <c r="F93" s="1">
        <v>589</v>
      </c>
    </row>
    <row r="94" spans="1:6" ht="75">
      <c r="A94" s="1" t="s">
        <v>37</v>
      </c>
      <c r="B94" s="1" t="s">
        <v>413</v>
      </c>
      <c r="C94" s="1" t="str">
        <f>TEXT("F18012002016","00000")</f>
        <v>F18012002016</v>
      </c>
      <c r="D94" s="1" t="s">
        <v>516</v>
      </c>
      <c r="E94" s="1">
        <v>7064191670</v>
      </c>
      <c r="F94" s="1">
        <v>588</v>
      </c>
    </row>
    <row r="95" spans="1:6" ht="60">
      <c r="A95" s="1" t="s">
        <v>306</v>
      </c>
      <c r="B95" s="1" t="s">
        <v>413</v>
      </c>
      <c r="C95" s="1" t="str">
        <f>TEXT("F18016002044","00000")</f>
        <v>F18016002044</v>
      </c>
      <c r="D95" s="1" t="s">
        <v>517</v>
      </c>
      <c r="E95" s="1">
        <v>7608894922</v>
      </c>
      <c r="F95" s="1">
        <v>588</v>
      </c>
    </row>
    <row r="96" spans="1:6" ht="90">
      <c r="A96" s="1" t="s">
        <v>130</v>
      </c>
      <c r="B96" s="1" t="s">
        <v>413</v>
      </c>
      <c r="C96" s="1" t="str">
        <f>TEXT("F18066002098","00000")</f>
        <v>F18066002098</v>
      </c>
      <c r="D96" s="1" t="s">
        <v>518</v>
      </c>
      <c r="E96" s="1">
        <v>8280043216</v>
      </c>
      <c r="F96" s="1">
        <v>588</v>
      </c>
    </row>
    <row r="97" spans="1:6" ht="60">
      <c r="A97" s="1" t="s">
        <v>519</v>
      </c>
      <c r="B97" s="1" t="s">
        <v>413</v>
      </c>
      <c r="C97" s="1" t="str">
        <f>TEXT("F18077002072","00000")</f>
        <v>F18077002072</v>
      </c>
      <c r="D97" s="1" t="s">
        <v>520</v>
      </c>
      <c r="E97" s="1">
        <v>8984507914</v>
      </c>
      <c r="F97" s="1">
        <v>588</v>
      </c>
    </row>
    <row r="98" spans="1:6" ht="75">
      <c r="A98" s="1" t="s">
        <v>429</v>
      </c>
      <c r="B98" s="1" t="s">
        <v>413</v>
      </c>
      <c r="C98" s="1" t="str">
        <f>TEXT("L19086002020","00000")</f>
        <v>L19086002020</v>
      </c>
      <c r="D98" s="1" t="s">
        <v>521</v>
      </c>
      <c r="E98" s="1">
        <v>9437676426</v>
      </c>
      <c r="F98" s="1">
        <v>588</v>
      </c>
    </row>
    <row r="99" spans="1:6" ht="75">
      <c r="A99" s="1" t="s">
        <v>6</v>
      </c>
      <c r="B99" s="1" t="s">
        <v>413</v>
      </c>
      <c r="C99" s="1" t="str">
        <f>TEXT("F18001002011","00000")</f>
        <v>F18001002011</v>
      </c>
      <c r="D99" s="1" t="s">
        <v>522</v>
      </c>
      <c r="E99" s="1">
        <v>7377005095</v>
      </c>
      <c r="F99" s="1">
        <v>587</v>
      </c>
    </row>
    <row r="100" spans="1:6" ht="75">
      <c r="A100" s="1" t="s">
        <v>6</v>
      </c>
      <c r="B100" s="1" t="s">
        <v>413</v>
      </c>
      <c r="C100" s="1" t="str">
        <f>TEXT("F18001002056","00000")</f>
        <v>F18001002056</v>
      </c>
      <c r="D100" s="1" t="s">
        <v>523</v>
      </c>
      <c r="E100" s="1">
        <v>7682833001</v>
      </c>
      <c r="F100" s="1">
        <v>587</v>
      </c>
    </row>
    <row r="101" spans="1:6" ht="60">
      <c r="A101" s="1" t="s">
        <v>261</v>
      </c>
      <c r="B101" s="1" t="s">
        <v>413</v>
      </c>
      <c r="C101" s="1" t="str">
        <f>TEXT("F18005002047","00000")</f>
        <v>F18005002047</v>
      </c>
      <c r="D101" s="1" t="s">
        <v>524</v>
      </c>
      <c r="E101" s="1">
        <v>9938518178</v>
      </c>
      <c r="F101" s="1">
        <v>587</v>
      </c>
    </row>
    <row r="102" spans="1:6" ht="105">
      <c r="A102" s="1" t="s">
        <v>525</v>
      </c>
      <c r="B102" s="1" t="s">
        <v>413</v>
      </c>
      <c r="C102" s="1" t="str">
        <f>TEXT("F18091002031","00000")</f>
        <v>F18091002031</v>
      </c>
      <c r="D102" s="1" t="s">
        <v>526</v>
      </c>
      <c r="E102" s="1">
        <v>9556045242</v>
      </c>
      <c r="F102" s="1">
        <v>587</v>
      </c>
    </row>
    <row r="103" spans="1:6" ht="45">
      <c r="A103" s="1" t="s">
        <v>365</v>
      </c>
      <c r="B103" s="1" t="s">
        <v>413</v>
      </c>
      <c r="C103" s="1" t="str">
        <f>TEXT("F18157002037","00000")</f>
        <v>F18157002037</v>
      </c>
      <c r="D103" s="1" t="s">
        <v>527</v>
      </c>
      <c r="E103" s="1">
        <v>7205261922</v>
      </c>
      <c r="F103" s="1">
        <v>586</v>
      </c>
    </row>
    <row r="104" spans="1:6" ht="135">
      <c r="A104" s="1" t="s">
        <v>182</v>
      </c>
      <c r="B104" s="1" t="s">
        <v>413</v>
      </c>
      <c r="C104" s="1" t="str">
        <f>TEXT("L19030002007","00000")</f>
        <v>L19030002007</v>
      </c>
      <c r="D104" s="1" t="s">
        <v>528</v>
      </c>
      <c r="E104" s="1">
        <v>8895167806</v>
      </c>
      <c r="F104" s="1">
        <v>586</v>
      </c>
    </row>
    <row r="105" spans="1:6" ht="105">
      <c r="A105" s="1" t="s">
        <v>447</v>
      </c>
      <c r="B105" s="1" t="s">
        <v>413</v>
      </c>
      <c r="C105" s="1" t="str">
        <f>TEXT("L19141002033","00000")</f>
        <v>L19141002033</v>
      </c>
      <c r="D105" s="1" t="s">
        <v>529</v>
      </c>
      <c r="E105" s="1">
        <v>9938828100</v>
      </c>
      <c r="F105" s="1">
        <v>586</v>
      </c>
    </row>
    <row r="106" spans="1:6" ht="105">
      <c r="A106" s="1" t="s">
        <v>344</v>
      </c>
      <c r="B106" s="1" t="s">
        <v>413</v>
      </c>
      <c r="C106" s="1" t="str">
        <f>TEXT("F17067002031","00000")</f>
        <v>F17067002031</v>
      </c>
      <c r="D106" s="1" t="s">
        <v>530</v>
      </c>
      <c r="E106" s="1">
        <v>8763553693</v>
      </c>
      <c r="F106" s="1">
        <v>585</v>
      </c>
    </row>
    <row r="107" spans="1:6" ht="75">
      <c r="A107" s="1" t="s">
        <v>150</v>
      </c>
      <c r="B107" s="1" t="s">
        <v>413</v>
      </c>
      <c r="C107" s="1" t="str">
        <f>TEXT("F18004002031","00000")</f>
        <v>F18004002031</v>
      </c>
      <c r="D107" s="1" t="s">
        <v>531</v>
      </c>
      <c r="E107" s="1">
        <v>8457977147</v>
      </c>
      <c r="F107" s="1">
        <v>585</v>
      </c>
    </row>
    <row r="108" spans="1:6" ht="75">
      <c r="A108" s="1" t="s">
        <v>289</v>
      </c>
      <c r="B108" s="1" t="s">
        <v>413</v>
      </c>
      <c r="C108" s="1" t="str">
        <f>TEXT("F18078002044","00000")</f>
        <v>F18078002044</v>
      </c>
      <c r="D108" s="1" t="s">
        <v>532</v>
      </c>
      <c r="E108" s="1">
        <v>9114175800</v>
      </c>
      <c r="F108" s="1">
        <v>585</v>
      </c>
    </row>
    <row r="109" spans="1:6" ht="105">
      <c r="A109" s="1" t="s">
        <v>533</v>
      </c>
      <c r="B109" s="1" t="s">
        <v>413</v>
      </c>
      <c r="C109" s="1" t="str">
        <f>TEXT("F18089002033","00000")</f>
        <v>F18089002033</v>
      </c>
      <c r="D109" s="1" t="s">
        <v>534</v>
      </c>
      <c r="E109" s="1">
        <v>9583610446</v>
      </c>
      <c r="F109" s="1">
        <v>585</v>
      </c>
    </row>
    <row r="110" spans="1:6" ht="60">
      <c r="A110" s="1" t="s">
        <v>273</v>
      </c>
      <c r="B110" s="1" t="s">
        <v>413</v>
      </c>
      <c r="C110" s="1" t="str">
        <f>TEXT("F18116002042","00000")</f>
        <v>F18116002042</v>
      </c>
      <c r="D110" s="1" t="s">
        <v>535</v>
      </c>
      <c r="E110" s="1">
        <v>7978296232</v>
      </c>
      <c r="F110" s="1">
        <v>585</v>
      </c>
    </row>
    <row r="111" spans="1:6" ht="105">
      <c r="A111" s="1" t="s">
        <v>447</v>
      </c>
      <c r="B111" s="1" t="s">
        <v>413</v>
      </c>
      <c r="C111" s="1" t="str">
        <f>TEXT("L19141002008","00000")</f>
        <v>L19141002008</v>
      </c>
      <c r="D111" s="1" t="s">
        <v>536</v>
      </c>
      <c r="E111" s="1">
        <v>8249544113</v>
      </c>
      <c r="F111" s="1">
        <v>585</v>
      </c>
    </row>
    <row r="112" spans="1:6" ht="75">
      <c r="A112" s="1" t="s">
        <v>41</v>
      </c>
      <c r="B112" s="1" t="s">
        <v>413</v>
      </c>
      <c r="C112" s="1" t="str">
        <f>TEXT("F18013002026","00000")</f>
        <v>F18013002026</v>
      </c>
      <c r="D112" s="1" t="s">
        <v>537</v>
      </c>
      <c r="E112" s="1">
        <v>8280311783</v>
      </c>
      <c r="F112" s="1">
        <v>584</v>
      </c>
    </row>
    <row r="113" spans="1:6" ht="45">
      <c r="A113" s="1" t="s">
        <v>88</v>
      </c>
      <c r="B113" s="1" t="s">
        <v>413</v>
      </c>
      <c r="C113" s="1" t="str">
        <f>TEXT("F18020002026","00000")</f>
        <v>F18020002026</v>
      </c>
      <c r="D113" s="1" t="s">
        <v>538</v>
      </c>
      <c r="E113" s="1">
        <v>7751837644</v>
      </c>
      <c r="F113" s="1">
        <v>584</v>
      </c>
    </row>
    <row r="114" spans="1:6" ht="75">
      <c r="A114" s="1" t="s">
        <v>214</v>
      </c>
      <c r="B114" s="1" t="s">
        <v>413</v>
      </c>
      <c r="C114" s="1" t="str">
        <f>TEXT("F18098002094","00000")</f>
        <v>F18098002094</v>
      </c>
      <c r="D114" s="1" t="s">
        <v>539</v>
      </c>
      <c r="E114" s="1">
        <v>8249597003</v>
      </c>
      <c r="F114" s="1">
        <v>584</v>
      </c>
    </row>
    <row r="115" spans="1:6" ht="90">
      <c r="A115" s="1" t="s">
        <v>158</v>
      </c>
      <c r="B115" s="1" t="s">
        <v>413</v>
      </c>
      <c r="C115" s="1" t="str">
        <f>TEXT("L19028002030","00000")</f>
        <v>L19028002030</v>
      </c>
      <c r="D115" s="1" t="s">
        <v>540</v>
      </c>
      <c r="E115" s="1">
        <v>8658355583</v>
      </c>
      <c r="F115" s="1">
        <v>584</v>
      </c>
    </row>
    <row r="116" spans="1:6" ht="75">
      <c r="A116" s="1" t="s">
        <v>289</v>
      </c>
      <c r="B116" s="1" t="s">
        <v>413</v>
      </c>
      <c r="C116" s="1" t="str">
        <f>TEXT("L19078002005","00000")</f>
        <v>L19078002005</v>
      </c>
      <c r="D116" s="1" t="s">
        <v>541</v>
      </c>
      <c r="E116" s="1">
        <v>9861457418</v>
      </c>
      <c r="F116" s="1">
        <v>584</v>
      </c>
    </row>
    <row r="117" spans="1:6" ht="75">
      <c r="A117" s="1" t="s">
        <v>223</v>
      </c>
      <c r="B117" s="1" t="s">
        <v>413</v>
      </c>
      <c r="C117" s="1" t="str">
        <f>TEXT("F18057002102","00000")</f>
        <v>F18057002102</v>
      </c>
      <c r="D117" s="1" t="s">
        <v>542</v>
      </c>
      <c r="E117" s="1">
        <v>7894445503</v>
      </c>
      <c r="F117" s="1">
        <v>583</v>
      </c>
    </row>
    <row r="118" spans="1:6" ht="75">
      <c r="A118" s="1" t="s">
        <v>543</v>
      </c>
      <c r="B118" s="1" t="s">
        <v>413</v>
      </c>
      <c r="C118" s="1" t="str">
        <f>TEXT("F18149002012","00000")</f>
        <v>F18149002012</v>
      </c>
      <c r="D118" s="1" t="s">
        <v>544</v>
      </c>
      <c r="E118" s="1">
        <v>7077735048</v>
      </c>
      <c r="F118" s="1">
        <v>583</v>
      </c>
    </row>
    <row r="119" spans="1:6" ht="90">
      <c r="A119" s="1" t="s">
        <v>109</v>
      </c>
      <c r="B119" s="1" t="s">
        <v>413</v>
      </c>
      <c r="C119" s="1" t="str">
        <f>TEXT("L19002002020","00000")</f>
        <v>L19002002020</v>
      </c>
      <c r="D119" s="1" t="s">
        <v>545</v>
      </c>
      <c r="E119" s="1">
        <v>8118081411</v>
      </c>
      <c r="F119" s="1">
        <v>583</v>
      </c>
    </row>
    <row r="120" spans="1:6" ht="75">
      <c r="A120" s="1" t="s">
        <v>546</v>
      </c>
      <c r="B120" s="1" t="s">
        <v>413</v>
      </c>
      <c r="C120" s="1" t="str">
        <f>TEXT("F18074002015","00000")</f>
        <v>F18074002015</v>
      </c>
      <c r="D120" s="1" t="s">
        <v>547</v>
      </c>
      <c r="E120" s="1">
        <v>9437886180</v>
      </c>
      <c r="F120" s="1">
        <v>582</v>
      </c>
    </row>
    <row r="121" spans="1:6" ht="75">
      <c r="A121" s="1" t="s">
        <v>289</v>
      </c>
      <c r="B121" s="1" t="s">
        <v>413</v>
      </c>
      <c r="C121" s="1" t="str">
        <f>TEXT("F18078002056","00000")</f>
        <v>F18078002056</v>
      </c>
      <c r="D121" s="1" t="s">
        <v>548</v>
      </c>
      <c r="E121" s="1">
        <v>8908537249</v>
      </c>
      <c r="F121" s="1">
        <v>582</v>
      </c>
    </row>
    <row r="122" spans="1:6" ht="90">
      <c r="A122" s="1" t="s">
        <v>158</v>
      </c>
      <c r="B122" s="1" t="s">
        <v>413</v>
      </c>
      <c r="C122" s="1" t="str">
        <f>TEXT("L19028002011","00000")</f>
        <v>L19028002011</v>
      </c>
      <c r="D122" s="1" t="s">
        <v>549</v>
      </c>
      <c r="E122" s="1">
        <v>7008404245</v>
      </c>
      <c r="F122" s="1">
        <v>582</v>
      </c>
    </row>
    <row r="123" spans="1:6" ht="105">
      <c r="A123" s="1" t="s">
        <v>447</v>
      </c>
      <c r="B123" s="1" t="s">
        <v>413</v>
      </c>
      <c r="C123" s="1" t="str">
        <f>TEXT("L19141002025","00000")</f>
        <v>L19141002025</v>
      </c>
      <c r="D123" s="1" t="s">
        <v>550</v>
      </c>
      <c r="E123" s="1">
        <v>9556458516</v>
      </c>
      <c r="F123" s="1">
        <v>582</v>
      </c>
    </row>
    <row r="124" spans="1:6" ht="75">
      <c r="A124" s="1" t="s">
        <v>383</v>
      </c>
      <c r="B124" s="1" t="s">
        <v>413</v>
      </c>
      <c r="C124" s="1" t="str">
        <f>TEXT("F18003002010","00000")</f>
        <v>F18003002010</v>
      </c>
      <c r="D124" s="1" t="s">
        <v>551</v>
      </c>
      <c r="E124" s="1">
        <v>9348519151</v>
      </c>
      <c r="F124" s="1">
        <v>581</v>
      </c>
    </row>
    <row r="125" spans="1:6" ht="75">
      <c r="A125" s="1" t="s">
        <v>552</v>
      </c>
      <c r="B125" s="1" t="s">
        <v>413</v>
      </c>
      <c r="C125" s="1" t="str">
        <f>TEXT("F18017002009","00000")</f>
        <v>F18017002009</v>
      </c>
      <c r="D125" s="1" t="s">
        <v>553</v>
      </c>
      <c r="E125" s="1">
        <v>7981336001</v>
      </c>
      <c r="F125" s="1">
        <v>581</v>
      </c>
    </row>
    <row r="126" spans="1:6" ht="60">
      <c r="A126" s="1" t="s">
        <v>174</v>
      </c>
      <c r="B126" s="1" t="s">
        <v>413</v>
      </c>
      <c r="C126" s="1" t="str">
        <f>TEXT("F18018002073","00000")</f>
        <v>F18018002073</v>
      </c>
      <c r="D126" s="1" t="s">
        <v>554</v>
      </c>
      <c r="E126" s="1">
        <v>7064063902</v>
      </c>
      <c r="F126" s="1">
        <v>581</v>
      </c>
    </row>
    <row r="127" spans="1:6" ht="105">
      <c r="A127" s="1" t="s">
        <v>447</v>
      </c>
      <c r="B127" s="1" t="s">
        <v>413</v>
      </c>
      <c r="C127" s="1" t="str">
        <f>TEXT("L19141002001","00000")</f>
        <v>L19141002001</v>
      </c>
      <c r="D127" s="1" t="s">
        <v>555</v>
      </c>
      <c r="E127" s="1">
        <v>9439484396</v>
      </c>
      <c r="F127" s="1">
        <v>581</v>
      </c>
    </row>
    <row r="128" spans="1:6" ht="75">
      <c r="A128" s="1" t="s">
        <v>41</v>
      </c>
      <c r="B128" s="1" t="s">
        <v>413</v>
      </c>
      <c r="C128" s="1" t="str">
        <f>TEXT("F18013002003","00000")</f>
        <v>F18013002003</v>
      </c>
      <c r="D128" s="1" t="s">
        <v>556</v>
      </c>
      <c r="E128" s="1">
        <v>7683951161</v>
      </c>
      <c r="F128" s="1">
        <v>580</v>
      </c>
    </row>
    <row r="129" spans="1:6" ht="60">
      <c r="A129" s="1" t="s">
        <v>205</v>
      </c>
      <c r="B129" s="1" t="s">
        <v>413</v>
      </c>
      <c r="C129" s="1" t="str">
        <f>TEXT("F18063002095","00000")</f>
        <v>F18063002095</v>
      </c>
      <c r="D129" s="1" t="s">
        <v>557</v>
      </c>
      <c r="E129" s="1">
        <v>8847889326</v>
      </c>
      <c r="F129" s="1">
        <v>580</v>
      </c>
    </row>
    <row r="130" spans="1:6" ht="75">
      <c r="A130" s="1" t="s">
        <v>546</v>
      </c>
      <c r="B130" s="1" t="s">
        <v>413</v>
      </c>
      <c r="C130" s="1" t="str">
        <f>TEXT("F18074002027","00000")</f>
        <v>F18074002027</v>
      </c>
      <c r="D130" s="1" t="s">
        <v>558</v>
      </c>
      <c r="E130" s="1">
        <v>7008794163</v>
      </c>
      <c r="F130" s="1">
        <v>580</v>
      </c>
    </row>
    <row r="131" spans="1:6" ht="90">
      <c r="A131" s="1" t="s">
        <v>156</v>
      </c>
      <c r="B131" s="1" t="s">
        <v>413</v>
      </c>
      <c r="C131" s="1" t="str">
        <f>TEXT("F18075002003","00000")</f>
        <v>F18075002003</v>
      </c>
      <c r="D131" s="1" t="s">
        <v>559</v>
      </c>
      <c r="E131" s="1">
        <v>7008322639</v>
      </c>
      <c r="F131" s="1">
        <v>580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J18" sqref="J18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75">
      <c r="A2" s="1" t="s">
        <v>17</v>
      </c>
      <c r="B2" s="1" t="s">
        <v>18</v>
      </c>
      <c r="C2" s="1" t="str">
        <f>TEXT("L19167005002","00000")</f>
        <v>L19167005002</v>
      </c>
      <c r="D2" s="1" t="s">
        <v>19</v>
      </c>
      <c r="E2" s="1">
        <v>6299691015</v>
      </c>
      <c r="F2" s="1">
        <v>615</v>
      </c>
    </row>
    <row r="3" spans="1:6" ht="75">
      <c r="A3" s="1" t="s">
        <v>17</v>
      </c>
      <c r="B3" s="1" t="s">
        <v>18</v>
      </c>
      <c r="C3" s="1" t="str">
        <f>TEXT("F18167005028","00000")</f>
        <v>F18167005028</v>
      </c>
      <c r="D3" s="1" t="s">
        <v>20</v>
      </c>
      <c r="E3" s="1">
        <v>9114072296</v>
      </c>
      <c r="F3" s="1">
        <v>589</v>
      </c>
    </row>
    <row r="4" spans="1:6" ht="105">
      <c r="A4" s="1" t="s">
        <v>6</v>
      </c>
      <c r="B4" s="1" t="s">
        <v>18</v>
      </c>
      <c r="C4" s="1" t="str">
        <f>TEXT("F18001003026","00000")</f>
        <v>F18001003026</v>
      </c>
      <c r="D4" s="1" t="s">
        <v>21</v>
      </c>
      <c r="E4" s="1">
        <v>9938457307</v>
      </c>
      <c r="F4" s="1">
        <v>588</v>
      </c>
    </row>
    <row r="5" spans="1:6" ht="105">
      <c r="A5" s="1" t="s">
        <v>6</v>
      </c>
      <c r="B5" s="1" t="s">
        <v>18</v>
      </c>
      <c r="C5" s="1" t="str">
        <f>TEXT("F18001005035","00000")</f>
        <v>F18001005035</v>
      </c>
      <c r="D5" s="1" t="s">
        <v>22</v>
      </c>
      <c r="E5" s="1">
        <v>9178505293</v>
      </c>
      <c r="F5" s="1">
        <v>580</v>
      </c>
    </row>
    <row r="6" spans="1:6" ht="75">
      <c r="A6" s="1" t="s">
        <v>17</v>
      </c>
      <c r="B6" s="1" t="s">
        <v>18</v>
      </c>
      <c r="C6" s="1" t="str">
        <f>TEXT("F18167005030","00000")</f>
        <v>F18167005030</v>
      </c>
      <c r="D6" s="1" t="s">
        <v>23</v>
      </c>
      <c r="E6" s="1">
        <v>7978872048</v>
      </c>
      <c r="F6" s="1">
        <v>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J11" sqref="J11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05">
      <c r="A2" s="1" t="s">
        <v>6</v>
      </c>
      <c r="B2" s="1" t="s">
        <v>24</v>
      </c>
      <c r="C2" s="1" t="str">
        <f>TEXT("F18001024016","00000")</f>
        <v>F18001024016</v>
      </c>
      <c r="D2" s="1" t="s">
        <v>25</v>
      </c>
      <c r="E2" s="1">
        <v>9437268746</v>
      </c>
      <c r="F2" s="1">
        <v>686</v>
      </c>
    </row>
    <row r="3" spans="1:6" ht="105">
      <c r="A3" s="1" t="s">
        <v>6</v>
      </c>
      <c r="B3" s="1" t="s">
        <v>24</v>
      </c>
      <c r="C3" s="1" t="str">
        <f>TEXT("F18001024007","00000")</f>
        <v>F18001024007</v>
      </c>
      <c r="D3" s="1" t="s">
        <v>26</v>
      </c>
      <c r="E3" s="1">
        <v>9668667630</v>
      </c>
      <c r="F3" s="1">
        <v>645</v>
      </c>
    </row>
    <row r="4" spans="1:6" ht="105">
      <c r="A4" s="1" t="s">
        <v>6</v>
      </c>
      <c r="B4" s="1" t="s">
        <v>24</v>
      </c>
      <c r="C4" s="1" t="str">
        <f>TEXT("F18001024011","00000")</f>
        <v>F18001024011</v>
      </c>
      <c r="D4" s="1" t="s">
        <v>27</v>
      </c>
      <c r="E4" s="1">
        <v>7978061172</v>
      </c>
      <c r="F4" s="1">
        <v>621</v>
      </c>
    </row>
    <row r="5" spans="1:6" ht="90">
      <c r="A5" s="1" t="s">
        <v>28</v>
      </c>
      <c r="B5" s="1" t="s">
        <v>24</v>
      </c>
      <c r="C5" s="1" t="str">
        <f>TEXT("F18011024006","00000")</f>
        <v>F18011024006</v>
      </c>
      <c r="D5" s="1" t="s">
        <v>29</v>
      </c>
      <c r="E5" s="1">
        <v>8342080761</v>
      </c>
      <c r="F5" s="1">
        <v>616</v>
      </c>
    </row>
    <row r="6" spans="1:6" ht="105">
      <c r="A6" s="1" t="s">
        <v>6</v>
      </c>
      <c r="B6" s="1" t="s">
        <v>24</v>
      </c>
      <c r="C6" s="1" t="str">
        <f>TEXT("F18001024006","00000")</f>
        <v>F18001024006</v>
      </c>
      <c r="D6" s="1" t="s">
        <v>30</v>
      </c>
      <c r="E6" s="1">
        <v>8018007894</v>
      </c>
      <c r="F6" s="1">
        <v>599</v>
      </c>
    </row>
    <row r="7" spans="1:6" ht="90">
      <c r="A7" s="1" t="s">
        <v>28</v>
      </c>
      <c r="B7" s="1" t="s">
        <v>24</v>
      </c>
      <c r="C7" s="1" t="str">
        <f>TEXT("F18011024026","00000")</f>
        <v>F18011024026</v>
      </c>
      <c r="D7" s="1" t="s">
        <v>31</v>
      </c>
      <c r="E7" s="1">
        <v>9438200247</v>
      </c>
      <c r="F7" s="1">
        <v>577</v>
      </c>
    </row>
    <row r="8" spans="1:6" ht="90">
      <c r="A8" s="1" t="s">
        <v>28</v>
      </c>
      <c r="B8" s="1" t="s">
        <v>24</v>
      </c>
      <c r="C8" s="1" t="str">
        <f>TEXT("F18011024029","00000")</f>
        <v>F18011024029</v>
      </c>
      <c r="D8" s="1" t="s">
        <v>32</v>
      </c>
      <c r="E8" s="1">
        <v>7978858868</v>
      </c>
      <c r="F8" s="1">
        <v>576</v>
      </c>
    </row>
    <row r="9" spans="1:6" ht="90">
      <c r="A9" s="1" t="s">
        <v>28</v>
      </c>
      <c r="B9" s="1" t="s">
        <v>24</v>
      </c>
      <c r="C9" s="1" t="str">
        <f>TEXT("F18011024009","00000")</f>
        <v>F18011024009</v>
      </c>
      <c r="D9" s="1" t="s">
        <v>33</v>
      </c>
      <c r="E9" s="1">
        <v>9937405894</v>
      </c>
      <c r="F9" s="1">
        <v>551</v>
      </c>
    </row>
    <row r="10" spans="1:6" ht="90">
      <c r="A10" s="1" t="s">
        <v>34</v>
      </c>
      <c r="B10" s="1" t="s">
        <v>24</v>
      </c>
      <c r="C10" s="1" t="str">
        <f>TEXT("F18014024024","00000")</f>
        <v>F18014024024</v>
      </c>
      <c r="D10" s="1" t="s">
        <v>35</v>
      </c>
      <c r="E10" s="1">
        <v>8763413724</v>
      </c>
      <c r="F10" s="1">
        <v>537</v>
      </c>
    </row>
    <row r="11" spans="1:6" ht="105">
      <c r="A11" s="1" t="s">
        <v>6</v>
      </c>
      <c r="B11" s="1" t="s">
        <v>24</v>
      </c>
      <c r="C11" s="1" t="str">
        <f>TEXT("F18001024020","00000")</f>
        <v>F18001024020</v>
      </c>
      <c r="D11" s="1" t="s">
        <v>36</v>
      </c>
      <c r="E11" s="1">
        <v>9438591454</v>
      </c>
      <c r="F11" s="1">
        <v>536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K14" sqref="K14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20">
      <c r="A2" s="1" t="s">
        <v>37</v>
      </c>
      <c r="B2" s="1" t="s">
        <v>38</v>
      </c>
      <c r="C2" s="1" t="str">
        <f>TEXT("F18012008015","00000")</f>
        <v>F18012008015</v>
      </c>
      <c r="D2" s="1" t="s">
        <v>39</v>
      </c>
      <c r="E2" s="1">
        <v>8260176730</v>
      </c>
      <c r="F2" s="1">
        <v>696</v>
      </c>
    </row>
    <row r="3" spans="1:6" ht="120">
      <c r="A3" s="1" t="s">
        <v>37</v>
      </c>
      <c r="B3" s="1" t="s">
        <v>38</v>
      </c>
      <c r="C3" s="1" t="str">
        <f>TEXT("L19012008002","00000")</f>
        <v>L19012008002</v>
      </c>
      <c r="D3" s="1" t="s">
        <v>40</v>
      </c>
      <c r="E3" s="1">
        <v>9861347720</v>
      </c>
      <c r="F3" s="1">
        <v>674</v>
      </c>
    </row>
    <row r="4" spans="1:6" ht="135">
      <c r="A4" s="1" t="s">
        <v>41</v>
      </c>
      <c r="B4" s="1" t="s">
        <v>38</v>
      </c>
      <c r="C4" s="1" t="str">
        <f>TEXT("F18013008030","00000")</f>
        <v>F18013008030</v>
      </c>
      <c r="D4" s="1" t="s">
        <v>42</v>
      </c>
      <c r="E4" s="1">
        <v>9861267540</v>
      </c>
      <c r="F4" s="1">
        <v>603</v>
      </c>
    </row>
    <row r="5" spans="1:6" ht="75">
      <c r="A5" s="1" t="s">
        <v>43</v>
      </c>
      <c r="B5" s="1" t="s">
        <v>38</v>
      </c>
      <c r="C5" s="1" t="str">
        <f>TEXT("L19158008004","00000")</f>
        <v>L19158008004</v>
      </c>
      <c r="D5" s="1" t="s">
        <v>44</v>
      </c>
      <c r="E5" s="1">
        <v>9178510734</v>
      </c>
      <c r="F5" s="1">
        <v>596</v>
      </c>
    </row>
    <row r="6" spans="1:6" ht="75">
      <c r="A6" s="1" t="s">
        <v>43</v>
      </c>
      <c r="B6" s="1" t="s">
        <v>38</v>
      </c>
      <c r="C6" s="1" t="str">
        <f>TEXT("F18158008005","00000")</f>
        <v>F18158008005</v>
      </c>
      <c r="D6" s="1" t="s">
        <v>45</v>
      </c>
      <c r="E6" s="1">
        <v>7789890112</v>
      </c>
      <c r="F6" s="1">
        <v>594</v>
      </c>
    </row>
    <row r="7" spans="1:6" ht="75">
      <c r="A7" s="1" t="s">
        <v>43</v>
      </c>
      <c r="B7" s="1" t="s">
        <v>38</v>
      </c>
      <c r="C7" s="1" t="str">
        <f>TEXT("F18158008047","00000")</f>
        <v>F18158008047</v>
      </c>
      <c r="D7" s="1" t="s">
        <v>46</v>
      </c>
      <c r="E7" s="1">
        <v>9937437415</v>
      </c>
      <c r="F7" s="1">
        <v>594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G13" sqref="G13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90">
      <c r="A2" s="1" t="s">
        <v>34</v>
      </c>
      <c r="B2" s="1" t="s">
        <v>47</v>
      </c>
      <c r="C2" s="1" t="str">
        <f>TEXT("F18014017009","00000")</f>
        <v>F18014017009</v>
      </c>
      <c r="D2" s="1" t="s">
        <v>48</v>
      </c>
      <c r="E2" s="1">
        <v>9337051879</v>
      </c>
      <c r="F2" s="1">
        <v>574</v>
      </c>
    </row>
    <row r="3" spans="1:6" ht="90">
      <c r="A3" s="1" t="s">
        <v>34</v>
      </c>
      <c r="B3" s="1" t="s">
        <v>47</v>
      </c>
      <c r="C3" s="1" t="str">
        <f>TEXT("F18014017004","00000")</f>
        <v>F18014017004</v>
      </c>
      <c r="D3" s="1" t="s">
        <v>49</v>
      </c>
      <c r="E3" s="1">
        <v>9938765856</v>
      </c>
      <c r="F3" s="1">
        <v>550</v>
      </c>
    </row>
    <row r="4" spans="1:6" ht="90">
      <c r="A4" s="1" t="s">
        <v>34</v>
      </c>
      <c r="B4" s="1" t="s">
        <v>47</v>
      </c>
      <c r="C4" s="1" t="str">
        <f>TEXT("F18014017002","00000")</f>
        <v>F18014017002</v>
      </c>
      <c r="D4" s="1" t="s">
        <v>50</v>
      </c>
      <c r="E4" s="1">
        <v>8895554679</v>
      </c>
      <c r="F4" s="1">
        <v>544</v>
      </c>
    </row>
    <row r="5" spans="1:6" ht="90">
      <c r="A5" s="1" t="s">
        <v>34</v>
      </c>
      <c r="B5" s="1" t="s">
        <v>47</v>
      </c>
      <c r="C5" s="1" t="str">
        <f>TEXT("F18014017017","00000")</f>
        <v>F18014017017</v>
      </c>
      <c r="D5" s="1" t="s">
        <v>51</v>
      </c>
      <c r="E5" s="1">
        <v>9777043271</v>
      </c>
      <c r="F5" s="1">
        <v>536</v>
      </c>
    </row>
    <row r="6" spans="1:6" ht="90">
      <c r="A6" s="1" t="s">
        <v>34</v>
      </c>
      <c r="B6" s="1" t="s">
        <v>47</v>
      </c>
      <c r="C6" s="1" t="str">
        <f>TEXT("F18014017008","00000")</f>
        <v>F18014017008</v>
      </c>
      <c r="D6" s="1" t="s">
        <v>52</v>
      </c>
      <c r="E6" s="1">
        <v>7008853756</v>
      </c>
      <c r="F6" s="1">
        <v>520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7" sqref="I17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60">
      <c r="A2" s="1" t="s">
        <v>53</v>
      </c>
      <c r="B2" s="1" t="s">
        <v>54</v>
      </c>
      <c r="C2" s="1" t="str">
        <f>TEXT("F18126009050","00000")</f>
        <v>F18126009050</v>
      </c>
      <c r="D2" s="1" t="s">
        <v>55</v>
      </c>
      <c r="E2" s="1">
        <v>9776865238</v>
      </c>
      <c r="F2" s="1">
        <v>674</v>
      </c>
    </row>
    <row r="3" spans="1:6" ht="75">
      <c r="A3" s="1" t="s">
        <v>56</v>
      </c>
      <c r="B3" s="1" t="s">
        <v>54</v>
      </c>
      <c r="C3" s="1" t="str">
        <f>TEXT("F18019009020","00000")</f>
        <v>F18019009020</v>
      </c>
      <c r="D3" s="1" t="s">
        <v>57</v>
      </c>
      <c r="E3" s="1">
        <v>8658595307</v>
      </c>
      <c r="F3" s="1">
        <v>661</v>
      </c>
    </row>
    <row r="4" spans="1:6" ht="75">
      <c r="A4" s="1" t="s">
        <v>56</v>
      </c>
      <c r="B4" s="1" t="s">
        <v>54</v>
      </c>
      <c r="C4" s="1" t="str">
        <f>TEXT("F18019009011","00000")</f>
        <v>F18019009011</v>
      </c>
      <c r="D4" s="1" t="s">
        <v>58</v>
      </c>
      <c r="E4" s="1">
        <v>9472789280</v>
      </c>
      <c r="F4" s="1">
        <v>660</v>
      </c>
    </row>
    <row r="5" spans="1:6" ht="135">
      <c r="A5" s="1" t="s">
        <v>41</v>
      </c>
      <c r="B5" s="1" t="s">
        <v>54</v>
      </c>
      <c r="C5" s="1" t="str">
        <f>TEXT("F18013009020","00000")</f>
        <v>F18013009020</v>
      </c>
      <c r="D5" s="1" t="s">
        <v>59</v>
      </c>
      <c r="E5" s="1">
        <v>9438482945</v>
      </c>
      <c r="F5" s="1">
        <v>657</v>
      </c>
    </row>
    <row r="6" spans="1:6" ht="60">
      <c r="A6" s="1" t="s">
        <v>53</v>
      </c>
      <c r="B6" s="1" t="s">
        <v>54</v>
      </c>
      <c r="C6" s="1" t="str">
        <f>TEXT("F18126009039","00000")</f>
        <v>F18126009039</v>
      </c>
      <c r="D6" s="1" t="s">
        <v>60</v>
      </c>
      <c r="E6" s="1">
        <v>9348905210</v>
      </c>
      <c r="F6" s="1">
        <v>656</v>
      </c>
    </row>
    <row r="7" spans="1:6" ht="60">
      <c r="A7" s="1" t="s">
        <v>53</v>
      </c>
      <c r="B7" s="1" t="s">
        <v>54</v>
      </c>
      <c r="C7" s="1" t="str">
        <f>TEXT("F18126009033","00000")</f>
        <v>F18126009033</v>
      </c>
      <c r="D7" s="1" t="s">
        <v>61</v>
      </c>
      <c r="E7" s="1">
        <v>7809882139</v>
      </c>
      <c r="F7" s="1">
        <v>655</v>
      </c>
    </row>
    <row r="8" spans="1:6" ht="90">
      <c r="A8" s="1" t="s">
        <v>62</v>
      </c>
      <c r="B8" s="1" t="s">
        <v>54</v>
      </c>
      <c r="C8" s="1" t="str">
        <f>TEXT("F18007009014","00000")</f>
        <v>F18007009014</v>
      </c>
      <c r="D8" s="1" t="s">
        <v>63</v>
      </c>
      <c r="E8" s="1">
        <v>9776218635</v>
      </c>
      <c r="F8" s="1">
        <v>643</v>
      </c>
    </row>
    <row r="9" spans="1:6" ht="135">
      <c r="A9" s="1" t="s">
        <v>41</v>
      </c>
      <c r="B9" s="1" t="s">
        <v>54</v>
      </c>
      <c r="C9" s="1" t="str">
        <f>TEXT("F18013021026","00000")</f>
        <v>F18013021026</v>
      </c>
      <c r="D9" s="1" t="s">
        <v>64</v>
      </c>
      <c r="E9" s="1">
        <v>8658294582</v>
      </c>
      <c r="F9" s="1">
        <v>642</v>
      </c>
    </row>
    <row r="10" spans="1:6" ht="135">
      <c r="A10" s="1" t="s">
        <v>41</v>
      </c>
      <c r="B10" s="1" t="s">
        <v>54</v>
      </c>
      <c r="C10" s="1" t="str">
        <f>TEXT("F18013009076","00000")</f>
        <v>F18013009076</v>
      </c>
      <c r="D10" s="1" t="s">
        <v>65</v>
      </c>
      <c r="E10" s="1">
        <v>9304669947</v>
      </c>
      <c r="F10" s="1">
        <v>641</v>
      </c>
    </row>
    <row r="11" spans="1:6" ht="90">
      <c r="A11" s="1" t="s">
        <v>62</v>
      </c>
      <c r="B11" s="1" t="s">
        <v>54</v>
      </c>
      <c r="C11" s="1" t="str">
        <f>TEXT("F18007009013","00000")</f>
        <v>F18007009013</v>
      </c>
      <c r="D11" s="1" t="s">
        <v>66</v>
      </c>
      <c r="E11" s="1">
        <v>9938000290</v>
      </c>
      <c r="F11" s="1">
        <v>630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I11" sqref="I11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0">
      <c r="A2" s="1" t="s">
        <v>67</v>
      </c>
      <c r="B2" s="1" t="s">
        <v>68</v>
      </c>
      <c r="C2" s="1" t="str">
        <f>TEXT("F18060010086","00000")</f>
        <v>F18060010086</v>
      </c>
      <c r="D2" s="1" t="s">
        <v>69</v>
      </c>
      <c r="E2" s="1">
        <v>9110104438</v>
      </c>
      <c r="F2" s="1">
        <v>631</v>
      </c>
    </row>
    <row r="3" spans="1:6" ht="150">
      <c r="A3" s="1" t="s">
        <v>67</v>
      </c>
      <c r="B3" s="1" t="s">
        <v>68</v>
      </c>
      <c r="C3" s="1" t="str">
        <f>TEXT("F18060010088","00000")</f>
        <v>F18060010088</v>
      </c>
      <c r="D3" s="1" t="s">
        <v>70</v>
      </c>
      <c r="E3" s="1">
        <v>9937173956</v>
      </c>
      <c r="F3" s="1">
        <v>628</v>
      </c>
    </row>
    <row r="4" spans="1:6" ht="60">
      <c r="A4" s="1" t="s">
        <v>53</v>
      </c>
      <c r="B4" s="1" t="s">
        <v>68</v>
      </c>
      <c r="C4" s="1" t="str">
        <f>TEXT("F18126010004","00000")</f>
        <v>F18126010004</v>
      </c>
      <c r="D4" s="1" t="s">
        <v>71</v>
      </c>
      <c r="E4" s="1">
        <v>7787050893</v>
      </c>
      <c r="F4" s="1">
        <v>626</v>
      </c>
    </row>
    <row r="5" spans="1:6" ht="150">
      <c r="A5" s="1" t="s">
        <v>67</v>
      </c>
      <c r="B5" s="1" t="s">
        <v>68</v>
      </c>
      <c r="C5" s="1" t="str">
        <f>TEXT("F18060010077","00000")</f>
        <v>F18060010077</v>
      </c>
      <c r="D5" s="1" t="s">
        <v>72</v>
      </c>
      <c r="E5" s="1">
        <v>7377660257</v>
      </c>
      <c r="F5" s="1">
        <v>623</v>
      </c>
    </row>
    <row r="6" spans="1:6" ht="60">
      <c r="A6" s="1" t="s">
        <v>53</v>
      </c>
      <c r="B6" s="1" t="s">
        <v>68</v>
      </c>
      <c r="C6" s="1" t="str">
        <f>TEXT("F18126010058","00000")</f>
        <v>F18126010058</v>
      </c>
      <c r="D6" s="1" t="s">
        <v>73</v>
      </c>
      <c r="E6" s="1">
        <v>8480389215</v>
      </c>
      <c r="F6" s="1">
        <v>620</v>
      </c>
    </row>
    <row r="7" spans="1:6" ht="120">
      <c r="A7" s="1" t="s">
        <v>74</v>
      </c>
      <c r="B7" s="1" t="s">
        <v>68</v>
      </c>
      <c r="C7" s="1" t="str">
        <f>TEXT("F18103010010","00000")</f>
        <v>F18103010010</v>
      </c>
      <c r="D7" s="1" t="s">
        <v>75</v>
      </c>
      <c r="E7" s="1">
        <v>9439037450</v>
      </c>
      <c r="F7" s="1">
        <v>614</v>
      </c>
    </row>
    <row r="8" spans="1:6" ht="120">
      <c r="A8" s="1" t="s">
        <v>76</v>
      </c>
      <c r="B8" s="1" t="s">
        <v>68</v>
      </c>
      <c r="C8" s="1" t="str">
        <f>TEXT("F18163010011","00000")</f>
        <v>F18163010011</v>
      </c>
      <c r="D8" s="1" t="s">
        <v>77</v>
      </c>
      <c r="E8" s="1">
        <v>9777376968</v>
      </c>
      <c r="F8" s="1">
        <v>614</v>
      </c>
    </row>
    <row r="9" spans="1:6" ht="60">
      <c r="A9" s="1" t="s">
        <v>53</v>
      </c>
      <c r="B9" s="1" t="s">
        <v>68</v>
      </c>
      <c r="C9" s="1" t="str">
        <f>TEXT("L19126010001","00000")</f>
        <v>L19126010001</v>
      </c>
      <c r="D9" s="1" t="s">
        <v>78</v>
      </c>
      <c r="E9" s="1">
        <v>9937133733</v>
      </c>
      <c r="F9" s="1">
        <v>613</v>
      </c>
    </row>
    <row r="10" spans="1:6" ht="90">
      <c r="A10" s="1" t="s">
        <v>79</v>
      </c>
      <c r="B10" s="1" t="s">
        <v>68</v>
      </c>
      <c r="C10" s="1" t="str">
        <f>TEXT("L19036010001","00000")</f>
        <v>L19036010001</v>
      </c>
      <c r="D10" s="1" t="s">
        <v>80</v>
      </c>
      <c r="E10" s="1">
        <v>8280716134</v>
      </c>
      <c r="F10" s="1">
        <v>612</v>
      </c>
    </row>
    <row r="11" spans="1:6" ht="90">
      <c r="A11" s="1" t="s">
        <v>62</v>
      </c>
      <c r="B11" s="1" t="s">
        <v>68</v>
      </c>
      <c r="C11" s="1" t="str">
        <f>TEXT("F18007010036","00000")</f>
        <v>F18007010036</v>
      </c>
      <c r="D11" s="1" t="s">
        <v>81</v>
      </c>
      <c r="E11" s="1">
        <v>9040618920</v>
      </c>
      <c r="F11" s="1">
        <v>609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6"/>
  <sheetViews>
    <sheetView workbookViewId="0">
      <selection activeCell="K5" sqref="K5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05">
      <c r="A2" s="1" t="s">
        <v>6</v>
      </c>
      <c r="B2" s="1" t="s">
        <v>82</v>
      </c>
      <c r="C2" s="1" t="str">
        <f>TEXT("F18001007037","00000")</f>
        <v>F18001007037</v>
      </c>
      <c r="D2" s="1" t="s">
        <v>83</v>
      </c>
      <c r="E2" s="1">
        <v>9438014679</v>
      </c>
      <c r="F2" s="1">
        <v>673</v>
      </c>
    </row>
    <row r="3" spans="1:6" ht="75">
      <c r="A3" s="1" t="s">
        <v>56</v>
      </c>
      <c r="B3" s="1" t="s">
        <v>82</v>
      </c>
      <c r="C3" s="1" t="str">
        <f>TEXT("F18019007049","00000")</f>
        <v>F18019007049</v>
      </c>
      <c r="D3" s="1" t="s">
        <v>84</v>
      </c>
      <c r="E3" s="1">
        <v>7898775255</v>
      </c>
      <c r="F3" s="1">
        <v>672</v>
      </c>
    </row>
    <row r="4" spans="1:6" ht="105">
      <c r="A4" s="1" t="s">
        <v>85</v>
      </c>
      <c r="B4" s="1" t="s">
        <v>82</v>
      </c>
      <c r="C4" s="1" t="str">
        <f>TEXT("L19035007001","00000")</f>
        <v>L19035007001</v>
      </c>
      <c r="D4" s="1" t="s">
        <v>86</v>
      </c>
      <c r="E4" s="1">
        <v>9438167345</v>
      </c>
      <c r="F4" s="1">
        <v>666</v>
      </c>
    </row>
    <row r="5" spans="1:6" ht="105">
      <c r="A5" s="1" t="s">
        <v>6</v>
      </c>
      <c r="B5" s="1" t="s">
        <v>82</v>
      </c>
      <c r="C5" s="1" t="str">
        <f>TEXT("F18001007025","00000")</f>
        <v>F18001007025</v>
      </c>
      <c r="D5" s="1" t="s">
        <v>87</v>
      </c>
      <c r="E5" s="1">
        <v>8249354323</v>
      </c>
      <c r="F5" s="1">
        <v>661</v>
      </c>
    </row>
    <row r="6" spans="1:6" ht="90">
      <c r="A6" s="1" t="s">
        <v>88</v>
      </c>
      <c r="B6" s="1" t="s">
        <v>82</v>
      </c>
      <c r="C6" s="1" t="str">
        <f>TEXT("F18020007016","00000")</f>
        <v>F18020007016</v>
      </c>
      <c r="D6" s="1" t="s">
        <v>89</v>
      </c>
      <c r="E6" s="1">
        <v>7004295426</v>
      </c>
      <c r="F6" s="1">
        <v>650</v>
      </c>
    </row>
    <row r="7" spans="1:6" ht="120">
      <c r="A7" s="1" t="s">
        <v>37</v>
      </c>
      <c r="B7" s="1" t="s">
        <v>82</v>
      </c>
      <c r="C7" s="1" t="str">
        <f>TEXT("F18012007014","00000")</f>
        <v>F18012007014</v>
      </c>
      <c r="D7" s="1" t="s">
        <v>90</v>
      </c>
      <c r="E7" s="1">
        <v>9348598488</v>
      </c>
      <c r="F7" s="1">
        <v>644</v>
      </c>
    </row>
    <row r="8" spans="1:6" ht="105">
      <c r="A8" s="1" t="s">
        <v>6</v>
      </c>
      <c r="B8" s="1" t="s">
        <v>82</v>
      </c>
      <c r="C8" s="1" t="str">
        <f>TEXT("F18001003040","00000")</f>
        <v>F18001003040</v>
      </c>
      <c r="D8" s="1" t="s">
        <v>91</v>
      </c>
      <c r="E8" s="1">
        <v>9439162910</v>
      </c>
      <c r="F8" s="1">
        <v>639</v>
      </c>
    </row>
    <row r="9" spans="1:6" ht="75">
      <c r="A9" s="1" t="s">
        <v>56</v>
      </c>
      <c r="B9" s="1" t="s">
        <v>82</v>
      </c>
      <c r="C9" s="1" t="str">
        <f>TEXT("F18019007022","00000")</f>
        <v>F18019007022</v>
      </c>
      <c r="D9" s="1" t="s">
        <v>92</v>
      </c>
      <c r="E9" s="1">
        <v>8974453816</v>
      </c>
      <c r="F9" s="1">
        <v>639</v>
      </c>
    </row>
    <row r="10" spans="1:6" ht="75">
      <c r="A10" s="1" t="s">
        <v>93</v>
      </c>
      <c r="B10" s="1" t="s">
        <v>82</v>
      </c>
      <c r="C10" s="1" t="str">
        <f>TEXT("F18021007011","00000")</f>
        <v>F18021007011</v>
      </c>
      <c r="D10" s="1" t="s">
        <v>94</v>
      </c>
      <c r="E10" s="1">
        <v>8455888031</v>
      </c>
      <c r="F10" s="1">
        <v>637</v>
      </c>
    </row>
    <row r="11" spans="1:6" ht="105">
      <c r="A11" s="1" t="s">
        <v>6</v>
      </c>
      <c r="B11" s="1" t="s">
        <v>82</v>
      </c>
      <c r="C11" s="1" t="str">
        <f>TEXT("F18001007001","00000")</f>
        <v>F18001007001</v>
      </c>
      <c r="D11" s="1" t="s">
        <v>95</v>
      </c>
      <c r="E11" s="1">
        <v>9692770213</v>
      </c>
      <c r="F11" s="1">
        <v>633</v>
      </c>
    </row>
    <row r="12" spans="1:6" ht="105">
      <c r="A12" s="1" t="s">
        <v>6</v>
      </c>
      <c r="B12" s="1" t="s">
        <v>82</v>
      </c>
      <c r="C12" s="1" t="str">
        <f>TEXT("F18001007022","00000")</f>
        <v>F18001007022</v>
      </c>
      <c r="D12" s="1" t="s">
        <v>96</v>
      </c>
      <c r="E12" s="1">
        <v>9692770213</v>
      </c>
      <c r="F12" s="1">
        <v>631</v>
      </c>
    </row>
    <row r="13" spans="1:6" ht="105">
      <c r="A13" s="1" t="s">
        <v>6</v>
      </c>
      <c r="B13" s="1" t="s">
        <v>82</v>
      </c>
      <c r="C13" s="1" t="str">
        <f>TEXT("F18001007030","00000")</f>
        <v>F18001007030</v>
      </c>
      <c r="D13" s="1" t="s">
        <v>97</v>
      </c>
      <c r="E13" s="1">
        <v>9937411214</v>
      </c>
      <c r="F13" s="1">
        <v>627</v>
      </c>
    </row>
    <row r="14" spans="1:6" ht="105">
      <c r="A14" s="1" t="s">
        <v>98</v>
      </c>
      <c r="B14" s="1" t="s">
        <v>82</v>
      </c>
      <c r="C14" s="1" t="str">
        <f>TEXT("F18032007023","00000")</f>
        <v>F18032007023</v>
      </c>
      <c r="D14" s="1" t="s">
        <v>99</v>
      </c>
      <c r="E14" s="1">
        <v>9439374238</v>
      </c>
      <c r="F14" s="1">
        <v>618</v>
      </c>
    </row>
    <row r="15" spans="1:6" ht="75">
      <c r="A15" s="1" t="s">
        <v>56</v>
      </c>
      <c r="B15" s="1" t="s">
        <v>82</v>
      </c>
      <c r="C15" s="1" t="str">
        <f>TEXT("F18019007051","00000")</f>
        <v>F18019007051</v>
      </c>
      <c r="D15" s="1" t="s">
        <v>100</v>
      </c>
      <c r="E15" s="1">
        <v>7680935729</v>
      </c>
      <c r="F15" s="1">
        <v>617</v>
      </c>
    </row>
    <row r="16" spans="1:6" ht="90">
      <c r="A16" s="1" t="s">
        <v>101</v>
      </c>
      <c r="B16" s="1" t="s">
        <v>82</v>
      </c>
      <c r="C16" s="1" t="str">
        <f>TEXT("F18040007011","00000")</f>
        <v>F18040007011</v>
      </c>
      <c r="D16" s="1" t="s">
        <v>102</v>
      </c>
      <c r="E16" s="1">
        <v>8328930268</v>
      </c>
      <c r="F16" s="1">
        <v>617</v>
      </c>
    </row>
    <row r="17" spans="1:6" ht="75">
      <c r="A17" s="1" t="s">
        <v>103</v>
      </c>
      <c r="B17" s="1" t="s">
        <v>82</v>
      </c>
      <c r="C17" s="1" t="str">
        <f>TEXT("F18100007014","00000")</f>
        <v>F18100007014</v>
      </c>
      <c r="D17" s="1" t="s">
        <v>104</v>
      </c>
      <c r="E17" s="1">
        <v>9938431380</v>
      </c>
      <c r="F17" s="1">
        <v>613</v>
      </c>
    </row>
    <row r="18" spans="1:6" ht="105">
      <c r="A18" s="1" t="s">
        <v>6</v>
      </c>
      <c r="B18" s="1" t="s">
        <v>82</v>
      </c>
      <c r="C18" s="1" t="str">
        <f>TEXT("F18001007041","00000")</f>
        <v>F18001007041</v>
      </c>
      <c r="D18" s="1" t="s">
        <v>105</v>
      </c>
      <c r="E18" s="1">
        <v>8249259903</v>
      </c>
      <c r="F18" s="1">
        <v>608</v>
      </c>
    </row>
    <row r="19" spans="1:6" ht="150">
      <c r="A19" s="1" t="s">
        <v>106</v>
      </c>
      <c r="B19" s="1" t="s">
        <v>82</v>
      </c>
      <c r="C19" s="1" t="str">
        <f>TEXT("F18161007008","00000")</f>
        <v>F18161007008</v>
      </c>
      <c r="D19" s="1" t="s">
        <v>107</v>
      </c>
      <c r="E19" s="1">
        <v>9337003550</v>
      </c>
      <c r="F19" s="1">
        <v>605</v>
      </c>
    </row>
    <row r="20" spans="1:6" ht="75">
      <c r="A20" s="1" t="s">
        <v>103</v>
      </c>
      <c r="B20" s="1" t="s">
        <v>82</v>
      </c>
      <c r="C20" s="1" t="str">
        <f>TEXT("F18100007001","00000")</f>
        <v>F18100007001</v>
      </c>
      <c r="D20" s="1" t="s">
        <v>108</v>
      </c>
      <c r="E20" s="1">
        <v>9938820119</v>
      </c>
      <c r="F20" s="1">
        <v>603</v>
      </c>
    </row>
    <row r="21" spans="1:6" ht="105">
      <c r="A21" s="1" t="s">
        <v>109</v>
      </c>
      <c r="B21" s="1" t="s">
        <v>82</v>
      </c>
      <c r="C21" s="1" t="str">
        <f>TEXT("L19002007004","00000")</f>
        <v>L19002007004</v>
      </c>
      <c r="D21" s="1" t="s">
        <v>110</v>
      </c>
      <c r="E21" s="1">
        <v>9658616083</v>
      </c>
      <c r="F21" s="1">
        <v>600</v>
      </c>
    </row>
    <row r="22" spans="1:6" ht="135">
      <c r="A22" s="1" t="s">
        <v>111</v>
      </c>
      <c r="B22" s="1" t="s">
        <v>82</v>
      </c>
      <c r="C22" s="1" t="str">
        <f>TEXT("F18061007020","00000")</f>
        <v>F18061007020</v>
      </c>
      <c r="D22" s="1" t="s">
        <v>112</v>
      </c>
      <c r="E22" s="1">
        <v>7326984627</v>
      </c>
      <c r="F22" s="1">
        <v>598</v>
      </c>
    </row>
    <row r="23" spans="1:6" ht="150">
      <c r="A23" s="1" t="s">
        <v>113</v>
      </c>
      <c r="B23" s="1" t="s">
        <v>82</v>
      </c>
      <c r="C23" s="1" t="str">
        <f>TEXT("F18053007005","00000")</f>
        <v>F18053007005</v>
      </c>
      <c r="D23" s="1" t="s">
        <v>114</v>
      </c>
      <c r="E23" s="1">
        <v>7377236992</v>
      </c>
      <c r="F23" s="1">
        <v>592</v>
      </c>
    </row>
    <row r="24" spans="1:6" ht="75">
      <c r="A24" s="1" t="s">
        <v>103</v>
      </c>
      <c r="B24" s="1" t="s">
        <v>82</v>
      </c>
      <c r="C24" s="1" t="str">
        <f>TEXT("F18100007013","00000")</f>
        <v>F18100007013</v>
      </c>
      <c r="D24" s="1" t="s">
        <v>115</v>
      </c>
      <c r="E24" s="1">
        <v>9337937308</v>
      </c>
      <c r="F24" s="1">
        <v>592</v>
      </c>
    </row>
    <row r="25" spans="1:6" ht="90">
      <c r="A25" s="1" t="s">
        <v>88</v>
      </c>
      <c r="B25" s="1" t="s">
        <v>82</v>
      </c>
      <c r="C25" s="1" t="str">
        <f>TEXT("F18020007009","00000")</f>
        <v>F18020007009</v>
      </c>
      <c r="D25" s="1" t="s">
        <v>116</v>
      </c>
      <c r="E25" s="1">
        <v>9938066751</v>
      </c>
      <c r="F25" s="1">
        <v>591</v>
      </c>
    </row>
    <row r="26" spans="1:6" ht="135">
      <c r="A26" s="1" t="s">
        <v>117</v>
      </c>
      <c r="B26" s="1" t="s">
        <v>82</v>
      </c>
      <c r="C26" s="1" t="str">
        <f>TEXT("F18101007002","00000")</f>
        <v>F18101007002</v>
      </c>
      <c r="D26" s="1" t="s">
        <v>118</v>
      </c>
      <c r="E26" s="1">
        <v>7631388211</v>
      </c>
      <c r="F26" s="1">
        <v>591</v>
      </c>
    </row>
    <row r="27" spans="1:6" ht="120">
      <c r="A27" s="1" t="s">
        <v>119</v>
      </c>
      <c r="B27" s="1" t="s">
        <v>82</v>
      </c>
      <c r="C27" s="1" t="str">
        <f>TEXT("F18155007041","00000")</f>
        <v>F18155007041</v>
      </c>
      <c r="D27" s="1" t="s">
        <v>120</v>
      </c>
      <c r="E27" s="1">
        <v>8895292528</v>
      </c>
      <c r="F27" s="1">
        <v>591</v>
      </c>
    </row>
    <row r="28" spans="1:6" ht="75">
      <c r="A28" s="1" t="s">
        <v>103</v>
      </c>
      <c r="B28" s="1" t="s">
        <v>82</v>
      </c>
      <c r="C28" s="1" t="str">
        <f>TEXT("F18100007008","00000")</f>
        <v>F18100007008</v>
      </c>
      <c r="D28" s="1" t="s">
        <v>121</v>
      </c>
      <c r="E28" s="1">
        <v>7978757370</v>
      </c>
      <c r="F28" s="1">
        <v>590</v>
      </c>
    </row>
    <row r="29" spans="1:6" ht="120">
      <c r="A29" s="1" t="s">
        <v>119</v>
      </c>
      <c r="B29" s="1" t="s">
        <v>82</v>
      </c>
      <c r="C29" s="1" t="str">
        <f>TEXT("F18155007010","00000")</f>
        <v>F18155007010</v>
      </c>
      <c r="D29" s="1" t="s">
        <v>122</v>
      </c>
      <c r="E29" s="1">
        <v>8480917355</v>
      </c>
      <c r="F29" s="1">
        <v>590</v>
      </c>
    </row>
    <row r="30" spans="1:6" ht="105">
      <c r="A30" s="1" t="s">
        <v>6</v>
      </c>
      <c r="B30" s="1" t="s">
        <v>82</v>
      </c>
      <c r="C30" s="1" t="str">
        <f>TEXT("F18001007042","00000")</f>
        <v>F18001007042</v>
      </c>
      <c r="D30" s="1" t="s">
        <v>123</v>
      </c>
      <c r="E30" s="1">
        <v>9178931912</v>
      </c>
      <c r="F30" s="1">
        <v>589</v>
      </c>
    </row>
    <row r="31" spans="1:6" ht="135">
      <c r="A31" s="1" t="s">
        <v>111</v>
      </c>
      <c r="B31" s="1" t="s">
        <v>82</v>
      </c>
      <c r="C31" s="1" t="str">
        <f>TEXT("F18061007010","00000")</f>
        <v>F18061007010</v>
      </c>
      <c r="D31" s="1" t="s">
        <v>124</v>
      </c>
      <c r="E31" s="1">
        <v>9090793977</v>
      </c>
      <c r="F31" s="1">
        <v>588</v>
      </c>
    </row>
    <row r="32" spans="1:6" ht="75">
      <c r="A32" s="1" t="s">
        <v>125</v>
      </c>
      <c r="B32" s="1" t="s">
        <v>82</v>
      </c>
      <c r="C32" s="1" t="str">
        <f>TEXT("F18026007023","00000")</f>
        <v>F18026007023</v>
      </c>
      <c r="D32" s="1" t="s">
        <v>126</v>
      </c>
      <c r="E32" s="1">
        <v>8917317096</v>
      </c>
      <c r="F32" s="1">
        <v>587</v>
      </c>
    </row>
    <row r="33" spans="1:6" ht="105">
      <c r="A33" s="1" t="s">
        <v>109</v>
      </c>
      <c r="B33" s="1" t="s">
        <v>82</v>
      </c>
      <c r="C33" s="1" t="str">
        <f>TEXT("F18002007006","00000")</f>
        <v>F18002007006</v>
      </c>
      <c r="D33" s="1" t="s">
        <v>127</v>
      </c>
      <c r="E33" s="1">
        <v>9178674811</v>
      </c>
      <c r="F33" s="1">
        <v>584</v>
      </c>
    </row>
    <row r="34" spans="1:6" ht="75">
      <c r="A34" s="1" t="s">
        <v>128</v>
      </c>
      <c r="B34" s="1" t="s">
        <v>82</v>
      </c>
      <c r="C34" s="1" t="str">
        <f>TEXT("F18024007011","00000")</f>
        <v>F18024007011</v>
      </c>
      <c r="D34" s="1" t="s">
        <v>129</v>
      </c>
      <c r="E34" s="1">
        <v>9778964195</v>
      </c>
      <c r="F34" s="1">
        <v>584</v>
      </c>
    </row>
    <row r="35" spans="1:6" ht="120">
      <c r="A35" s="1" t="s">
        <v>130</v>
      </c>
      <c r="B35" s="1" t="s">
        <v>82</v>
      </c>
      <c r="C35" s="1" t="str">
        <f>TEXT("F18066007021","00000")</f>
        <v>F18066007021</v>
      </c>
      <c r="D35" s="1" t="s">
        <v>131</v>
      </c>
      <c r="E35" s="1">
        <v>9938198888</v>
      </c>
      <c r="F35" s="1">
        <v>584</v>
      </c>
    </row>
    <row r="36" spans="1:6" ht="120">
      <c r="A36" s="1" t="s">
        <v>132</v>
      </c>
      <c r="B36" s="1" t="s">
        <v>82</v>
      </c>
      <c r="C36" s="1" t="str">
        <f>TEXT("F18165007058","00000")</f>
        <v>F18165007058</v>
      </c>
      <c r="D36" s="1" t="s">
        <v>133</v>
      </c>
      <c r="E36" s="1">
        <v>9583856940</v>
      </c>
      <c r="F36" s="1">
        <v>584</v>
      </c>
    </row>
    <row r="37" spans="1:6" ht="105">
      <c r="A37" s="1" t="s">
        <v>6</v>
      </c>
      <c r="B37" s="1" t="s">
        <v>82</v>
      </c>
      <c r="C37" s="1" t="str">
        <f>TEXT("F18001007028","00000")</f>
        <v>F18001007028</v>
      </c>
      <c r="D37" s="1" t="s">
        <v>134</v>
      </c>
      <c r="E37" s="1">
        <v>9937380390</v>
      </c>
      <c r="F37" s="1">
        <v>582</v>
      </c>
    </row>
    <row r="38" spans="1:6" ht="105">
      <c r="A38" s="1" t="s">
        <v>85</v>
      </c>
      <c r="B38" s="1" t="s">
        <v>82</v>
      </c>
      <c r="C38" s="1" t="str">
        <f>TEXT("F18035007012","00000")</f>
        <v>F18035007012</v>
      </c>
      <c r="D38" s="1" t="s">
        <v>135</v>
      </c>
      <c r="E38" s="1">
        <v>7978312248</v>
      </c>
      <c r="F38" s="1">
        <v>582</v>
      </c>
    </row>
    <row r="39" spans="1:6" ht="75">
      <c r="A39" s="1" t="s">
        <v>17</v>
      </c>
      <c r="B39" s="1" t="s">
        <v>82</v>
      </c>
      <c r="C39" s="1" t="str">
        <f>TEXT("F18167007025","00000")</f>
        <v>F18167007025</v>
      </c>
      <c r="D39" s="1" t="s">
        <v>136</v>
      </c>
      <c r="E39" s="1">
        <v>8763057056</v>
      </c>
      <c r="F39" s="1">
        <v>582</v>
      </c>
    </row>
    <row r="40" spans="1:6" ht="75">
      <c r="A40" s="1" t="s">
        <v>137</v>
      </c>
      <c r="B40" s="1" t="s">
        <v>82</v>
      </c>
      <c r="C40" s="1" t="str">
        <f>TEXT("L19064007004","00000")</f>
        <v>L19064007004</v>
      </c>
      <c r="D40" s="1" t="s">
        <v>138</v>
      </c>
      <c r="E40" s="1">
        <v>9439319432</v>
      </c>
      <c r="F40" s="1">
        <v>582</v>
      </c>
    </row>
    <row r="41" spans="1:6" ht="75">
      <c r="A41" s="1" t="s">
        <v>137</v>
      </c>
      <c r="B41" s="1" t="s">
        <v>82</v>
      </c>
      <c r="C41" s="1" t="str">
        <f>TEXT("F18064007010","00000")</f>
        <v>F18064007010</v>
      </c>
      <c r="D41" s="1" t="s">
        <v>139</v>
      </c>
      <c r="E41" s="1">
        <v>8658295296</v>
      </c>
      <c r="F41" s="1">
        <v>581</v>
      </c>
    </row>
    <row r="42" spans="1:6" ht="120">
      <c r="A42" s="1" t="s">
        <v>119</v>
      </c>
      <c r="B42" s="1" t="s">
        <v>82</v>
      </c>
      <c r="C42" s="1" t="str">
        <f>TEXT("F18155007043","00000")</f>
        <v>F18155007043</v>
      </c>
      <c r="D42" s="1" t="s">
        <v>140</v>
      </c>
      <c r="E42" s="1">
        <v>6371279507</v>
      </c>
      <c r="F42" s="1">
        <v>581</v>
      </c>
    </row>
    <row r="43" spans="1:6" ht="90">
      <c r="A43" s="1" t="s">
        <v>141</v>
      </c>
      <c r="B43" s="1" t="s">
        <v>82</v>
      </c>
      <c r="C43" s="1" t="str">
        <f>TEXT("F18029007024","00000")</f>
        <v>F18029007024</v>
      </c>
      <c r="D43" s="1" t="s">
        <v>142</v>
      </c>
      <c r="E43" s="1">
        <v>7978863098</v>
      </c>
      <c r="F43" s="1">
        <v>580</v>
      </c>
    </row>
    <row r="44" spans="1:6" ht="75">
      <c r="A44" s="1" t="s">
        <v>93</v>
      </c>
      <c r="B44" s="1" t="s">
        <v>82</v>
      </c>
      <c r="C44" s="1" t="str">
        <f>TEXT("F18021004008","00000")</f>
        <v>F18021004008</v>
      </c>
      <c r="D44" s="1" t="s">
        <v>143</v>
      </c>
      <c r="E44" s="1">
        <v>7282832793</v>
      </c>
      <c r="F44" s="1">
        <v>579</v>
      </c>
    </row>
    <row r="45" spans="1:6" ht="120">
      <c r="A45" s="1" t="s">
        <v>130</v>
      </c>
      <c r="B45" s="1" t="s">
        <v>82</v>
      </c>
      <c r="C45" s="1" t="str">
        <f>TEXT("F18066007019","00000")</f>
        <v>F18066007019</v>
      </c>
      <c r="D45" s="1" t="s">
        <v>144</v>
      </c>
      <c r="E45" s="1">
        <v>9040523161</v>
      </c>
      <c r="F45" s="1">
        <v>579</v>
      </c>
    </row>
    <row r="46" spans="1:6" ht="120">
      <c r="A46" s="1" t="s">
        <v>37</v>
      </c>
      <c r="B46" s="1" t="s">
        <v>82</v>
      </c>
      <c r="C46" s="1" t="str">
        <f>TEXT("F18012007055","00000")</f>
        <v>F18012007055</v>
      </c>
      <c r="D46" s="1" t="s">
        <v>145</v>
      </c>
      <c r="E46" s="1">
        <v>9861392145</v>
      </c>
      <c r="F46" s="1">
        <v>578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82"/>
  <sheetViews>
    <sheetView workbookViewId="0">
      <selection activeCell="K8" sqref="K8"/>
    </sheetView>
  </sheetViews>
  <sheetFormatPr defaultRowHeight="15"/>
  <sheetData>
    <row r="1" spans="1:6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90">
      <c r="A2" s="1" t="s">
        <v>28</v>
      </c>
      <c r="B2" s="1" t="s">
        <v>146</v>
      </c>
      <c r="C2" s="1" t="str">
        <f>TEXT("L19011003003","00000")</f>
        <v>L19011003003</v>
      </c>
      <c r="D2" s="1" t="s">
        <v>147</v>
      </c>
      <c r="E2" s="1">
        <v>8651397440</v>
      </c>
      <c r="F2" s="1">
        <v>642</v>
      </c>
    </row>
    <row r="3" spans="1:6" ht="135">
      <c r="A3" s="1" t="s">
        <v>41</v>
      </c>
      <c r="B3" s="1" t="s">
        <v>146</v>
      </c>
      <c r="C3" s="1" t="str">
        <f>TEXT("F18013003048","00000")</f>
        <v>F18013003048</v>
      </c>
      <c r="D3" s="1" t="s">
        <v>148</v>
      </c>
      <c r="E3" s="1">
        <v>7894400437</v>
      </c>
      <c r="F3" s="1">
        <v>619</v>
      </c>
    </row>
    <row r="4" spans="1:6" ht="135">
      <c r="A4" s="1" t="s">
        <v>41</v>
      </c>
      <c r="B4" s="1" t="s">
        <v>146</v>
      </c>
      <c r="C4" s="1" t="str">
        <f>TEXT("F18013003043","00000")</f>
        <v>F18013003043</v>
      </c>
      <c r="D4" s="1" t="s">
        <v>149</v>
      </c>
      <c r="E4" s="1">
        <v>9937635400</v>
      </c>
      <c r="F4" s="1">
        <v>616</v>
      </c>
    </row>
    <row r="5" spans="1:6" ht="105">
      <c r="A5" s="1" t="s">
        <v>150</v>
      </c>
      <c r="B5" s="1" t="s">
        <v>146</v>
      </c>
      <c r="C5" s="1" t="str">
        <f>TEXT("F18004003001","00000")</f>
        <v>F18004003001</v>
      </c>
      <c r="D5" s="1" t="s">
        <v>151</v>
      </c>
      <c r="E5" s="1">
        <v>7008191913</v>
      </c>
      <c r="F5" s="1">
        <v>612</v>
      </c>
    </row>
    <row r="6" spans="1:6" ht="90">
      <c r="A6" s="1" t="s">
        <v>28</v>
      </c>
      <c r="B6" s="1" t="s">
        <v>146</v>
      </c>
      <c r="C6" s="1" t="str">
        <f>TEXT("F18011003033","00000")</f>
        <v>F18011003033</v>
      </c>
      <c r="D6" s="1" t="s">
        <v>152</v>
      </c>
      <c r="E6" s="1">
        <v>6372726988</v>
      </c>
      <c r="F6" s="1">
        <v>610</v>
      </c>
    </row>
    <row r="7" spans="1:6" ht="135">
      <c r="A7" s="1" t="s">
        <v>153</v>
      </c>
      <c r="B7" s="1" t="s">
        <v>146</v>
      </c>
      <c r="C7" s="1" t="str">
        <f>TEXT("F18062003014","00000")</f>
        <v>F18062003014</v>
      </c>
      <c r="D7" s="1" t="s">
        <v>154</v>
      </c>
      <c r="E7" s="1">
        <v>7735253600</v>
      </c>
      <c r="F7" s="1">
        <v>607</v>
      </c>
    </row>
    <row r="8" spans="1:6" ht="105">
      <c r="A8" s="1" t="s">
        <v>6</v>
      </c>
      <c r="B8" s="1" t="s">
        <v>146</v>
      </c>
      <c r="C8" s="1" t="str">
        <f>TEXT("F18001003036","00000")</f>
        <v>F18001003036</v>
      </c>
      <c r="D8" s="1" t="s">
        <v>155</v>
      </c>
      <c r="E8" s="1">
        <v>9124004050</v>
      </c>
      <c r="F8" s="1">
        <v>606</v>
      </c>
    </row>
    <row r="9" spans="1:6" ht="120">
      <c r="A9" s="1" t="s">
        <v>156</v>
      </c>
      <c r="B9" s="1" t="s">
        <v>146</v>
      </c>
      <c r="C9" s="1" t="str">
        <f>TEXT("L19075003008","00000")</f>
        <v>L19075003008</v>
      </c>
      <c r="D9" s="1" t="s">
        <v>157</v>
      </c>
      <c r="E9" s="1">
        <v>8249420792</v>
      </c>
      <c r="F9" s="1">
        <v>597</v>
      </c>
    </row>
    <row r="10" spans="1:6" ht="135">
      <c r="A10" s="1" t="s">
        <v>158</v>
      </c>
      <c r="B10" s="1" t="s">
        <v>146</v>
      </c>
      <c r="C10" s="1" t="str">
        <f>TEXT("F18028003010","00000")</f>
        <v>F18028003010</v>
      </c>
      <c r="D10" s="1" t="s">
        <v>159</v>
      </c>
      <c r="E10" s="1">
        <v>8018870934</v>
      </c>
      <c r="F10" s="1">
        <v>596</v>
      </c>
    </row>
    <row r="11" spans="1:6" ht="90">
      <c r="A11" s="1" t="s">
        <v>34</v>
      </c>
      <c r="B11" s="1" t="s">
        <v>146</v>
      </c>
      <c r="C11" s="1" t="str">
        <f>TEXT("L19014003002","00000")</f>
        <v>L19014003002</v>
      </c>
      <c r="D11" s="1" t="s">
        <v>160</v>
      </c>
      <c r="E11" s="1">
        <v>9438732593</v>
      </c>
      <c r="F11" s="1">
        <v>596</v>
      </c>
    </row>
    <row r="12" spans="1:6" ht="105">
      <c r="A12" s="1" t="s">
        <v>161</v>
      </c>
      <c r="B12" s="1" t="s">
        <v>146</v>
      </c>
      <c r="C12" s="1" t="str">
        <f>TEXT("F18071003045","00000")</f>
        <v>F18071003045</v>
      </c>
      <c r="D12" s="1" t="s">
        <v>162</v>
      </c>
      <c r="E12" s="1">
        <v>7656865543</v>
      </c>
      <c r="F12" s="1">
        <v>594</v>
      </c>
    </row>
    <row r="13" spans="1:6" ht="135">
      <c r="A13" s="1" t="s">
        <v>41</v>
      </c>
      <c r="B13" s="1" t="s">
        <v>146</v>
      </c>
      <c r="C13" s="1" t="str">
        <f>TEXT("F18013003023","00000")</f>
        <v>F18013003023</v>
      </c>
      <c r="D13" s="1" t="s">
        <v>163</v>
      </c>
      <c r="E13" s="1">
        <v>9348493985</v>
      </c>
      <c r="F13" s="1">
        <v>592</v>
      </c>
    </row>
    <row r="14" spans="1:6" ht="75">
      <c r="A14" s="1" t="s">
        <v>56</v>
      </c>
      <c r="B14" s="1" t="s">
        <v>146</v>
      </c>
      <c r="C14" s="1" t="str">
        <f>TEXT("F18019003039","00000")</f>
        <v>F18019003039</v>
      </c>
      <c r="D14" s="1" t="s">
        <v>164</v>
      </c>
      <c r="E14" s="1">
        <v>9831346038</v>
      </c>
      <c r="F14" s="1">
        <v>592</v>
      </c>
    </row>
    <row r="15" spans="1:6" ht="135">
      <c r="A15" s="1" t="s">
        <v>153</v>
      </c>
      <c r="B15" s="1" t="s">
        <v>146</v>
      </c>
      <c r="C15" s="1" t="str">
        <f>TEXT("F18062003013","00000")</f>
        <v>F18062003013</v>
      </c>
      <c r="D15" s="1" t="s">
        <v>165</v>
      </c>
      <c r="E15" s="1">
        <v>6370211688</v>
      </c>
      <c r="F15" s="1">
        <v>590</v>
      </c>
    </row>
    <row r="16" spans="1:6" ht="75">
      <c r="A16" s="1" t="s">
        <v>56</v>
      </c>
      <c r="B16" s="1" t="s">
        <v>146</v>
      </c>
      <c r="C16" s="1" t="str">
        <f>TEXT("F18019003008","00000")</f>
        <v>F18019003008</v>
      </c>
      <c r="D16" s="1" t="s">
        <v>166</v>
      </c>
      <c r="E16" s="1">
        <v>9437092455</v>
      </c>
      <c r="F16" s="1">
        <v>589</v>
      </c>
    </row>
    <row r="17" spans="1:6" ht="120">
      <c r="A17" s="1" t="s">
        <v>156</v>
      </c>
      <c r="B17" s="1" t="s">
        <v>146</v>
      </c>
      <c r="C17" s="1" t="str">
        <f>TEXT("F18075003003","00000")</f>
        <v>F18075003003</v>
      </c>
      <c r="D17" s="1" t="s">
        <v>167</v>
      </c>
      <c r="E17" s="1">
        <v>7894915407</v>
      </c>
      <c r="F17" s="1">
        <v>586</v>
      </c>
    </row>
    <row r="18" spans="1:6" ht="105">
      <c r="A18" s="1" t="s">
        <v>168</v>
      </c>
      <c r="B18" s="1" t="s">
        <v>146</v>
      </c>
      <c r="C18" s="1" t="str">
        <f>TEXT("L19049003006","00000")</f>
        <v>L19049003006</v>
      </c>
      <c r="D18" s="1" t="s">
        <v>169</v>
      </c>
      <c r="E18" s="1">
        <v>7326902943</v>
      </c>
      <c r="F18" s="1">
        <v>586</v>
      </c>
    </row>
    <row r="19" spans="1:6" ht="120">
      <c r="A19" s="1" t="s">
        <v>37</v>
      </c>
      <c r="B19" s="1" t="s">
        <v>146</v>
      </c>
      <c r="C19" s="1" t="str">
        <f>TEXT("F18012003026","00000")</f>
        <v>F18012003026</v>
      </c>
      <c r="D19" s="1" t="s">
        <v>170</v>
      </c>
      <c r="E19" s="1">
        <v>8480320373</v>
      </c>
      <c r="F19" s="1">
        <v>583</v>
      </c>
    </row>
    <row r="20" spans="1:6" ht="120">
      <c r="A20" s="1" t="s">
        <v>10</v>
      </c>
      <c r="B20" s="1" t="s">
        <v>146</v>
      </c>
      <c r="C20" s="1" t="str">
        <f>TEXT("F18037003031","00000")</f>
        <v>F18037003031</v>
      </c>
      <c r="D20" s="1" t="s">
        <v>171</v>
      </c>
      <c r="E20" s="1">
        <v>8118010108</v>
      </c>
      <c r="F20" s="1">
        <v>583</v>
      </c>
    </row>
    <row r="21" spans="1:6" ht="105">
      <c r="A21" s="1" t="s">
        <v>161</v>
      </c>
      <c r="B21" s="1" t="s">
        <v>146</v>
      </c>
      <c r="C21" s="1" t="str">
        <f>TEXT("F18071003029","00000")</f>
        <v>F18071003029</v>
      </c>
      <c r="D21" s="1" t="s">
        <v>172</v>
      </c>
      <c r="E21" s="1">
        <v>8895499289</v>
      </c>
      <c r="F21" s="1">
        <v>583</v>
      </c>
    </row>
    <row r="22" spans="1:6" ht="75">
      <c r="A22" s="1" t="s">
        <v>128</v>
      </c>
      <c r="B22" s="1" t="s">
        <v>146</v>
      </c>
      <c r="C22" s="1" t="str">
        <f>TEXT("F18024003041","00000")</f>
        <v>F18024003041</v>
      </c>
      <c r="D22" s="1" t="s">
        <v>173</v>
      </c>
      <c r="E22" s="1">
        <v>8117003746</v>
      </c>
      <c r="F22" s="1">
        <v>580</v>
      </c>
    </row>
    <row r="23" spans="1:6" ht="90">
      <c r="A23" s="1" t="s">
        <v>174</v>
      </c>
      <c r="B23" s="1" t="s">
        <v>146</v>
      </c>
      <c r="C23" s="1" t="str">
        <f>TEXT("F18018003004","00000")</f>
        <v>F18018003004</v>
      </c>
      <c r="D23" s="1" t="s">
        <v>175</v>
      </c>
      <c r="E23" s="1">
        <v>7978655955</v>
      </c>
      <c r="F23" s="1">
        <v>573</v>
      </c>
    </row>
    <row r="24" spans="1:6" ht="75">
      <c r="A24" s="1" t="s">
        <v>176</v>
      </c>
      <c r="B24" s="1" t="s">
        <v>146</v>
      </c>
      <c r="C24" s="1" t="str">
        <f>TEXT("F18081003045","00000")</f>
        <v>F18081003045</v>
      </c>
      <c r="D24" s="1" t="s">
        <v>177</v>
      </c>
      <c r="E24" s="1">
        <v>9937198562</v>
      </c>
      <c r="F24" s="1">
        <v>573</v>
      </c>
    </row>
    <row r="25" spans="1:6" ht="135">
      <c r="A25" s="1" t="s">
        <v>41</v>
      </c>
      <c r="B25" s="1" t="s">
        <v>146</v>
      </c>
      <c r="C25" s="1" t="str">
        <f>TEXT("F18013021004","00000")</f>
        <v>F18013021004</v>
      </c>
      <c r="D25" s="1" t="s">
        <v>178</v>
      </c>
      <c r="E25" s="1">
        <v>9668054536</v>
      </c>
      <c r="F25" s="1">
        <v>572</v>
      </c>
    </row>
    <row r="26" spans="1:6" ht="75">
      <c r="A26" s="1" t="s">
        <v>56</v>
      </c>
      <c r="B26" s="1" t="s">
        <v>146</v>
      </c>
      <c r="C26" s="1" t="str">
        <f>TEXT("F18019003023","00000")</f>
        <v>F18019003023</v>
      </c>
      <c r="D26" s="1" t="s">
        <v>179</v>
      </c>
      <c r="E26" s="1">
        <v>9975490150</v>
      </c>
      <c r="F26" s="1">
        <v>572</v>
      </c>
    </row>
    <row r="27" spans="1:6" ht="150">
      <c r="A27" s="1" t="s">
        <v>113</v>
      </c>
      <c r="B27" s="1" t="s">
        <v>146</v>
      </c>
      <c r="C27" s="1" t="str">
        <f>TEXT("F18053003009","00000")</f>
        <v>F18053003009</v>
      </c>
      <c r="D27" s="1" t="s">
        <v>180</v>
      </c>
      <c r="E27" s="1">
        <v>7655924173</v>
      </c>
      <c r="F27" s="1">
        <v>571</v>
      </c>
    </row>
    <row r="28" spans="1:6" ht="75">
      <c r="A28" s="1" t="s">
        <v>176</v>
      </c>
      <c r="B28" s="1" t="s">
        <v>146</v>
      </c>
      <c r="C28" s="1" t="str">
        <f>TEXT("F18081003016","00000")</f>
        <v>F18081003016</v>
      </c>
      <c r="D28" s="1" t="s">
        <v>181</v>
      </c>
      <c r="E28" s="1">
        <v>9337185235</v>
      </c>
      <c r="F28" s="1">
        <v>571</v>
      </c>
    </row>
    <row r="29" spans="1:6" ht="165">
      <c r="A29" s="1" t="s">
        <v>182</v>
      </c>
      <c r="B29" s="1" t="s">
        <v>146</v>
      </c>
      <c r="C29" s="1" t="str">
        <f>TEXT("F18030003002","00000")</f>
        <v>F18030003002</v>
      </c>
      <c r="D29" s="1" t="s">
        <v>183</v>
      </c>
      <c r="E29" s="1">
        <v>9438222778</v>
      </c>
      <c r="F29" s="1">
        <v>570</v>
      </c>
    </row>
    <row r="30" spans="1:6" ht="90">
      <c r="A30" s="1" t="s">
        <v>174</v>
      </c>
      <c r="B30" s="1" t="s">
        <v>146</v>
      </c>
      <c r="C30" s="1" t="str">
        <f>TEXT("F18018003038","00000")</f>
        <v>F18018003038</v>
      </c>
      <c r="D30" s="1" t="s">
        <v>184</v>
      </c>
      <c r="E30" s="1">
        <v>9938152561</v>
      </c>
      <c r="F30" s="1">
        <v>568</v>
      </c>
    </row>
    <row r="31" spans="1:6" ht="75">
      <c r="A31" s="1" t="s">
        <v>56</v>
      </c>
      <c r="B31" s="1" t="s">
        <v>146</v>
      </c>
      <c r="C31" s="1" t="str">
        <f>TEXT("F18019003045","00000")</f>
        <v>F18019003045</v>
      </c>
      <c r="D31" s="1" t="s">
        <v>185</v>
      </c>
      <c r="E31" s="1">
        <v>9998161120</v>
      </c>
      <c r="F31" s="1">
        <v>568</v>
      </c>
    </row>
    <row r="32" spans="1:6" ht="75">
      <c r="A32" s="1" t="s">
        <v>128</v>
      </c>
      <c r="B32" s="1" t="s">
        <v>146</v>
      </c>
      <c r="C32" s="1" t="str">
        <f>TEXT("F18024003024","00000")</f>
        <v>F18024003024</v>
      </c>
      <c r="D32" s="1" t="s">
        <v>186</v>
      </c>
      <c r="E32" s="1">
        <v>9668604871</v>
      </c>
      <c r="F32" s="1">
        <v>568</v>
      </c>
    </row>
    <row r="33" spans="1:6" ht="120">
      <c r="A33" s="1" t="s">
        <v>37</v>
      </c>
      <c r="B33" s="1" t="s">
        <v>146</v>
      </c>
      <c r="C33" s="1" t="str">
        <f>TEXT("L19012003008","00000")</f>
        <v>L19012003008</v>
      </c>
      <c r="D33" s="1" t="s">
        <v>187</v>
      </c>
      <c r="E33" s="1">
        <v>9556100390</v>
      </c>
      <c r="F33" s="1">
        <v>568</v>
      </c>
    </row>
    <row r="34" spans="1:6" ht="75">
      <c r="A34" s="1" t="s">
        <v>128</v>
      </c>
      <c r="B34" s="1" t="s">
        <v>146</v>
      </c>
      <c r="C34" s="1" t="str">
        <f>TEXT("F18024003021","00000")</f>
        <v>F18024003021</v>
      </c>
      <c r="D34" s="1" t="s">
        <v>188</v>
      </c>
      <c r="E34" s="1">
        <v>7077829922</v>
      </c>
      <c r="F34" s="1">
        <v>567</v>
      </c>
    </row>
    <row r="35" spans="1:6" ht="90">
      <c r="A35" s="1" t="s">
        <v>189</v>
      </c>
      <c r="B35" s="1" t="s">
        <v>146</v>
      </c>
      <c r="C35" s="1" t="str">
        <f>TEXT("F18084003004","00000")</f>
        <v>F18084003004</v>
      </c>
      <c r="D35" s="1" t="s">
        <v>190</v>
      </c>
      <c r="E35" s="1">
        <v>8249244396</v>
      </c>
      <c r="F35" s="1">
        <v>566</v>
      </c>
    </row>
    <row r="36" spans="1:6" ht="135">
      <c r="A36" s="1" t="s">
        <v>153</v>
      </c>
      <c r="B36" s="1" t="s">
        <v>146</v>
      </c>
      <c r="C36" s="1" t="str">
        <f>TEXT("F18062003018","00000")</f>
        <v>F18062003018</v>
      </c>
      <c r="D36" s="1" t="s">
        <v>191</v>
      </c>
      <c r="E36" s="1">
        <v>7894795202</v>
      </c>
      <c r="F36" s="1">
        <v>565</v>
      </c>
    </row>
    <row r="37" spans="1:6" ht="120">
      <c r="A37" s="1" t="s">
        <v>156</v>
      </c>
      <c r="B37" s="1" t="s">
        <v>146</v>
      </c>
      <c r="C37" s="1" t="str">
        <f>TEXT("L19075003005","00000")</f>
        <v>L19075003005</v>
      </c>
      <c r="D37" s="1" t="s">
        <v>192</v>
      </c>
      <c r="E37" s="1">
        <v>9777633230</v>
      </c>
      <c r="F37" s="1">
        <v>565</v>
      </c>
    </row>
    <row r="38" spans="1:6" ht="135">
      <c r="A38" s="1" t="s">
        <v>41</v>
      </c>
      <c r="B38" s="1" t="s">
        <v>146</v>
      </c>
      <c r="C38" s="1" t="str">
        <f>TEXT("F18013003011","00000")</f>
        <v>F18013003011</v>
      </c>
      <c r="D38" s="1" t="s">
        <v>193</v>
      </c>
      <c r="E38" s="1">
        <v>7484876564</v>
      </c>
      <c r="F38" s="1">
        <v>562</v>
      </c>
    </row>
    <row r="39" spans="1:6" ht="90">
      <c r="A39" s="1" t="s">
        <v>174</v>
      </c>
      <c r="B39" s="1" t="s">
        <v>146</v>
      </c>
      <c r="C39" s="1" t="str">
        <f>TEXT("F18018003031","00000")</f>
        <v>F18018003031</v>
      </c>
      <c r="D39" s="1" t="s">
        <v>194</v>
      </c>
      <c r="E39" s="1">
        <v>7008689099</v>
      </c>
      <c r="F39" s="1">
        <v>562</v>
      </c>
    </row>
    <row r="40" spans="1:6" ht="120">
      <c r="A40" s="1" t="s">
        <v>195</v>
      </c>
      <c r="B40" s="1" t="s">
        <v>146</v>
      </c>
      <c r="C40" s="1" t="str">
        <f>TEXT("F18025003053","00000")</f>
        <v>F18025003053</v>
      </c>
      <c r="D40" s="1" t="s">
        <v>196</v>
      </c>
      <c r="E40" s="1">
        <v>8480381648</v>
      </c>
      <c r="F40" s="1">
        <v>560</v>
      </c>
    </row>
    <row r="41" spans="1:6" ht="120">
      <c r="A41" s="1" t="s">
        <v>130</v>
      </c>
      <c r="B41" s="1" t="s">
        <v>146</v>
      </c>
      <c r="C41" s="1" t="str">
        <f>TEXT("F18066002014","00000")</f>
        <v>F18066002014</v>
      </c>
      <c r="D41" s="1" t="s">
        <v>197</v>
      </c>
      <c r="E41" s="1">
        <v>9853029500</v>
      </c>
      <c r="F41" s="1">
        <v>560</v>
      </c>
    </row>
    <row r="42" spans="1:6" ht="105">
      <c r="A42" s="1" t="s">
        <v>161</v>
      </c>
      <c r="B42" s="1" t="s">
        <v>146</v>
      </c>
      <c r="C42" s="1" t="str">
        <f>TEXT("F18071003046","00000")</f>
        <v>F18071003046</v>
      </c>
      <c r="D42" s="1" t="s">
        <v>198</v>
      </c>
      <c r="E42" s="1">
        <v>7992802406</v>
      </c>
      <c r="F42" s="1">
        <v>560</v>
      </c>
    </row>
    <row r="43" spans="1:6" ht="135">
      <c r="A43" s="1" t="s">
        <v>158</v>
      </c>
      <c r="B43" s="1" t="s">
        <v>146</v>
      </c>
      <c r="C43" s="1" t="str">
        <f>TEXT("L19028003001","00000")</f>
        <v>L19028003001</v>
      </c>
      <c r="D43" s="1" t="s">
        <v>199</v>
      </c>
      <c r="E43" s="1">
        <v>8342989884</v>
      </c>
      <c r="F43" s="1">
        <v>560</v>
      </c>
    </row>
    <row r="44" spans="1:6" ht="90">
      <c r="A44" s="1" t="s">
        <v>174</v>
      </c>
      <c r="B44" s="1" t="s">
        <v>146</v>
      </c>
      <c r="C44" s="1" t="str">
        <f>TEXT("F18018003030","00000")</f>
        <v>F18018003030</v>
      </c>
      <c r="D44" s="1" t="s">
        <v>200</v>
      </c>
      <c r="E44" s="1">
        <v>9124248512</v>
      </c>
      <c r="F44" s="1">
        <v>559</v>
      </c>
    </row>
    <row r="45" spans="1:6" ht="90">
      <c r="A45" s="1" t="s">
        <v>174</v>
      </c>
      <c r="B45" s="1" t="s">
        <v>146</v>
      </c>
      <c r="C45" s="1" t="str">
        <f>TEXT("F18018003037","00000")</f>
        <v>F18018003037</v>
      </c>
      <c r="D45" s="1" t="s">
        <v>201</v>
      </c>
      <c r="E45" s="1">
        <v>9777413662</v>
      </c>
      <c r="F45" s="1">
        <v>559</v>
      </c>
    </row>
    <row r="46" spans="1:6" ht="120">
      <c r="A46" s="1" t="s">
        <v>195</v>
      </c>
      <c r="B46" s="1" t="s">
        <v>146</v>
      </c>
      <c r="C46" s="1" t="str">
        <f>TEXT("F18025003044","00000")</f>
        <v>F18025003044</v>
      </c>
      <c r="D46" s="1" t="s">
        <v>202</v>
      </c>
      <c r="E46" s="1">
        <v>8480564416</v>
      </c>
      <c r="F46" s="1">
        <v>558</v>
      </c>
    </row>
    <row r="47" spans="1:6" ht="105">
      <c r="A47" s="1" t="s">
        <v>203</v>
      </c>
      <c r="B47" s="1" t="s">
        <v>146</v>
      </c>
      <c r="C47" s="1" t="str">
        <f>TEXT("F18033003061","00000")</f>
        <v>F18033003061</v>
      </c>
      <c r="D47" s="1" t="s">
        <v>204</v>
      </c>
      <c r="E47" s="1">
        <v>7325809299</v>
      </c>
      <c r="F47" s="1">
        <v>558</v>
      </c>
    </row>
    <row r="48" spans="1:6" ht="105">
      <c r="A48" s="1" t="s">
        <v>205</v>
      </c>
      <c r="B48" s="1" t="s">
        <v>146</v>
      </c>
      <c r="C48" s="1" t="str">
        <f>TEXT("F18063003004","00000")</f>
        <v>F18063003004</v>
      </c>
      <c r="D48" s="1" t="s">
        <v>206</v>
      </c>
      <c r="E48" s="1">
        <v>8018562556</v>
      </c>
      <c r="F48" s="1">
        <v>558</v>
      </c>
    </row>
    <row r="49" spans="1:6" ht="135">
      <c r="A49" s="1" t="s">
        <v>41</v>
      </c>
      <c r="B49" s="1" t="s">
        <v>146</v>
      </c>
      <c r="C49" s="1" t="str">
        <f>TEXT("F18013001015","00000")</f>
        <v>F18013001015</v>
      </c>
      <c r="D49" s="1" t="s">
        <v>207</v>
      </c>
      <c r="E49" s="1">
        <v>9938820380</v>
      </c>
      <c r="F49" s="1">
        <v>556</v>
      </c>
    </row>
    <row r="50" spans="1:6" ht="105">
      <c r="A50" s="1" t="s">
        <v>203</v>
      </c>
      <c r="B50" s="1" t="s">
        <v>146</v>
      </c>
      <c r="C50" s="1" t="str">
        <f>TEXT("L19033003002","00000")</f>
        <v>L19033003002</v>
      </c>
      <c r="D50" s="1" t="s">
        <v>208</v>
      </c>
      <c r="E50" s="1">
        <v>8480383349</v>
      </c>
      <c r="F50" s="1">
        <v>556</v>
      </c>
    </row>
    <row r="51" spans="1:6" ht="120">
      <c r="A51" s="1" t="s">
        <v>156</v>
      </c>
      <c r="B51" s="1" t="s">
        <v>146</v>
      </c>
      <c r="C51" s="1" t="str">
        <f>TEXT("L19075003004","00000")</f>
        <v>L19075003004</v>
      </c>
      <c r="D51" s="1" t="s">
        <v>209</v>
      </c>
      <c r="E51" s="1">
        <v>7978294114</v>
      </c>
      <c r="F51" s="1">
        <v>556</v>
      </c>
    </row>
    <row r="52" spans="1:6" ht="90">
      <c r="A52" s="1" t="s">
        <v>174</v>
      </c>
      <c r="B52" s="1" t="s">
        <v>146</v>
      </c>
      <c r="C52" s="1" t="str">
        <f>TEXT("F18018003007","00000")</f>
        <v>F18018003007</v>
      </c>
      <c r="D52" s="1" t="s">
        <v>210</v>
      </c>
      <c r="E52" s="1">
        <v>9437879355</v>
      </c>
      <c r="F52" s="1">
        <v>555</v>
      </c>
    </row>
    <row r="53" spans="1:6" ht="75">
      <c r="A53" s="1" t="s">
        <v>128</v>
      </c>
      <c r="B53" s="1" t="s">
        <v>146</v>
      </c>
      <c r="C53" s="1" t="str">
        <f>TEXT("F18024003006","00000")</f>
        <v>F18024003006</v>
      </c>
      <c r="D53" s="1" t="s">
        <v>211</v>
      </c>
      <c r="E53" s="1">
        <v>9938473629</v>
      </c>
      <c r="F53" s="1">
        <v>555</v>
      </c>
    </row>
    <row r="54" spans="1:6" ht="120">
      <c r="A54" s="1" t="s">
        <v>10</v>
      </c>
      <c r="B54" s="1" t="s">
        <v>146</v>
      </c>
      <c r="C54" s="1" t="str">
        <f>TEXT("F18037006015","00000")</f>
        <v>F18037006015</v>
      </c>
      <c r="D54" s="1" t="s">
        <v>212</v>
      </c>
      <c r="E54" s="1">
        <v>7873068235</v>
      </c>
      <c r="F54" s="1">
        <v>553</v>
      </c>
    </row>
    <row r="55" spans="1:6" ht="120">
      <c r="A55" s="1" t="s">
        <v>156</v>
      </c>
      <c r="B55" s="1" t="s">
        <v>146</v>
      </c>
      <c r="C55" s="1" t="str">
        <f>TEXT("F18075003059","00000")</f>
        <v>F18075003059</v>
      </c>
      <c r="D55" s="1" t="s">
        <v>213</v>
      </c>
      <c r="E55" s="1">
        <v>8328947729</v>
      </c>
      <c r="F55" s="1">
        <v>553</v>
      </c>
    </row>
    <row r="56" spans="1:6" ht="90">
      <c r="A56" s="1" t="s">
        <v>214</v>
      </c>
      <c r="B56" s="1" t="s">
        <v>146</v>
      </c>
      <c r="C56" s="1" t="str">
        <f>TEXT("F18098003002","00000")</f>
        <v>F18098003002</v>
      </c>
      <c r="D56" s="1" t="s">
        <v>215</v>
      </c>
      <c r="E56" s="1">
        <v>7978752279</v>
      </c>
      <c r="F56" s="1">
        <v>553</v>
      </c>
    </row>
    <row r="57" spans="1:6" ht="135">
      <c r="A57" s="1" t="s">
        <v>41</v>
      </c>
      <c r="B57" s="1" t="s">
        <v>146</v>
      </c>
      <c r="C57" s="1" t="str">
        <f>TEXT("F18013003038","00000")</f>
        <v>F18013003038</v>
      </c>
      <c r="D57" s="1" t="s">
        <v>216</v>
      </c>
      <c r="E57" s="1">
        <v>8917686816</v>
      </c>
      <c r="F57" s="1">
        <v>552</v>
      </c>
    </row>
    <row r="58" spans="1:6" ht="90">
      <c r="A58" s="1" t="s">
        <v>189</v>
      </c>
      <c r="B58" s="1" t="s">
        <v>146</v>
      </c>
      <c r="C58" s="1" t="str">
        <f>TEXT("L19084003001","00000")</f>
        <v>L19084003001</v>
      </c>
      <c r="D58" s="1" t="s">
        <v>217</v>
      </c>
      <c r="E58" s="1">
        <v>6372607094</v>
      </c>
      <c r="F58" s="1">
        <v>552</v>
      </c>
    </row>
    <row r="59" spans="1:6" ht="90">
      <c r="A59" s="1" t="s">
        <v>214</v>
      </c>
      <c r="B59" s="1" t="s">
        <v>146</v>
      </c>
      <c r="C59" s="1" t="str">
        <f>TEXT("F18098003048","00000")</f>
        <v>F18098003048</v>
      </c>
      <c r="D59" s="1" t="s">
        <v>218</v>
      </c>
      <c r="E59" s="1">
        <v>7436981989</v>
      </c>
      <c r="F59" s="1">
        <v>550</v>
      </c>
    </row>
    <row r="60" spans="1:6" ht="120">
      <c r="A60" s="1" t="s">
        <v>195</v>
      </c>
      <c r="B60" s="1" t="s">
        <v>146</v>
      </c>
      <c r="C60" s="1" t="str">
        <f>TEXT("F18025003045","00000")</f>
        <v>F18025003045</v>
      </c>
      <c r="D60" s="1" t="s">
        <v>219</v>
      </c>
      <c r="E60" s="1">
        <v>8480564417</v>
      </c>
      <c r="F60" s="1">
        <v>549</v>
      </c>
    </row>
    <row r="61" spans="1:6" ht="135">
      <c r="A61" s="1" t="s">
        <v>220</v>
      </c>
      <c r="B61" s="1" t="s">
        <v>146</v>
      </c>
      <c r="C61" s="1" t="str">
        <f>TEXT("F18088003010","00000")</f>
        <v>F18088003010</v>
      </c>
      <c r="D61" s="1" t="s">
        <v>221</v>
      </c>
      <c r="E61" s="1">
        <v>9078982043</v>
      </c>
      <c r="F61" s="1">
        <v>549</v>
      </c>
    </row>
    <row r="62" spans="1:6" ht="90">
      <c r="A62" s="1" t="s">
        <v>174</v>
      </c>
      <c r="B62" s="1" t="s">
        <v>146</v>
      </c>
      <c r="C62" s="1" t="str">
        <f>TEXT("F18018003029","00000")</f>
        <v>F18018003029</v>
      </c>
      <c r="D62" s="1" t="s">
        <v>222</v>
      </c>
      <c r="E62" s="1">
        <v>9178901237</v>
      </c>
      <c r="F62" s="1">
        <v>548</v>
      </c>
    </row>
    <row r="63" spans="1:6" ht="120">
      <c r="A63" s="1" t="s">
        <v>223</v>
      </c>
      <c r="B63" s="1" t="s">
        <v>146</v>
      </c>
      <c r="C63" s="1" t="str">
        <f>TEXT("L19057003003","00000")</f>
        <v>L19057003003</v>
      </c>
      <c r="D63" s="1" t="s">
        <v>224</v>
      </c>
      <c r="E63" s="1">
        <v>7008111168</v>
      </c>
      <c r="F63" s="1">
        <v>548</v>
      </c>
    </row>
    <row r="64" spans="1:6" ht="90">
      <c r="A64" s="1" t="s">
        <v>101</v>
      </c>
      <c r="B64" s="1" t="s">
        <v>146</v>
      </c>
      <c r="C64" s="1" t="str">
        <f>TEXT("F18040003023","00000")</f>
        <v>F18040003023</v>
      </c>
      <c r="D64" s="1" t="s">
        <v>225</v>
      </c>
      <c r="E64" s="1">
        <v>8917489146</v>
      </c>
      <c r="F64" s="1">
        <v>547</v>
      </c>
    </row>
    <row r="65" spans="1:6" ht="120">
      <c r="A65" s="1" t="s">
        <v>223</v>
      </c>
      <c r="B65" s="1" t="s">
        <v>146</v>
      </c>
      <c r="C65" s="1" t="str">
        <f>TEXT("F18057003001","00000")</f>
        <v>F18057003001</v>
      </c>
      <c r="D65" s="1" t="s">
        <v>226</v>
      </c>
      <c r="E65" s="1">
        <v>9090685591</v>
      </c>
      <c r="F65" s="1">
        <v>546</v>
      </c>
    </row>
    <row r="66" spans="1:6" ht="135">
      <c r="A66" s="1" t="s">
        <v>153</v>
      </c>
      <c r="B66" s="1" t="s">
        <v>146</v>
      </c>
      <c r="C66" s="1" t="str">
        <f>TEXT("F18062003011","00000")</f>
        <v>F18062003011</v>
      </c>
      <c r="D66" s="1" t="s">
        <v>227</v>
      </c>
      <c r="E66" s="1">
        <v>7326071769</v>
      </c>
      <c r="F66" s="1">
        <v>546</v>
      </c>
    </row>
    <row r="67" spans="1:6" ht="105">
      <c r="A67" s="1" t="s">
        <v>150</v>
      </c>
      <c r="B67" s="1" t="s">
        <v>146</v>
      </c>
      <c r="C67" s="1" t="str">
        <f>TEXT("F18004003009","00000")</f>
        <v>F18004003009</v>
      </c>
      <c r="D67" s="1" t="s">
        <v>228</v>
      </c>
      <c r="E67" s="1">
        <v>8018138687</v>
      </c>
      <c r="F67" s="1">
        <v>545</v>
      </c>
    </row>
    <row r="68" spans="1:6" ht="120">
      <c r="A68" s="1" t="s">
        <v>195</v>
      </c>
      <c r="B68" s="1" t="s">
        <v>146</v>
      </c>
      <c r="C68" s="1" t="str">
        <f>TEXT("F18025003040","00000")</f>
        <v>F18025003040</v>
      </c>
      <c r="D68" s="1" t="s">
        <v>229</v>
      </c>
      <c r="E68" s="1">
        <v>8480381724</v>
      </c>
      <c r="F68" s="1">
        <v>544</v>
      </c>
    </row>
    <row r="69" spans="1:6" ht="75">
      <c r="A69" s="1" t="s">
        <v>230</v>
      </c>
      <c r="B69" s="1" t="s">
        <v>146</v>
      </c>
      <c r="C69" s="1" t="str">
        <f>TEXT("F18092003005","00000")</f>
        <v>F18092003005</v>
      </c>
      <c r="D69" s="1" t="s">
        <v>231</v>
      </c>
      <c r="E69" s="1">
        <v>8260152546</v>
      </c>
      <c r="F69" s="1">
        <v>544</v>
      </c>
    </row>
    <row r="70" spans="1:6" ht="90">
      <c r="A70" s="1" t="s">
        <v>214</v>
      </c>
      <c r="B70" s="1" t="s">
        <v>146</v>
      </c>
      <c r="C70" s="1" t="str">
        <f>TEXT("F18098003014","00000")</f>
        <v>F18098003014</v>
      </c>
      <c r="D70" s="1" t="s">
        <v>232</v>
      </c>
      <c r="E70" s="1">
        <v>9658753753</v>
      </c>
      <c r="F70" s="1">
        <v>544</v>
      </c>
    </row>
    <row r="71" spans="1:6" ht="105">
      <c r="A71" s="1" t="s">
        <v>203</v>
      </c>
      <c r="B71" s="1" t="s">
        <v>146</v>
      </c>
      <c r="C71" s="1" t="str">
        <f>TEXT("F18033003047","00000")</f>
        <v>F18033003047</v>
      </c>
      <c r="D71" s="1" t="s">
        <v>233</v>
      </c>
      <c r="E71" s="1">
        <v>7873923298</v>
      </c>
      <c r="F71" s="1">
        <v>543</v>
      </c>
    </row>
    <row r="72" spans="1:6" ht="75">
      <c r="A72" s="1" t="s">
        <v>176</v>
      </c>
      <c r="B72" s="1" t="s">
        <v>146</v>
      </c>
      <c r="C72" s="1" t="str">
        <f>TEXT("F18081003048","00000")</f>
        <v>F18081003048</v>
      </c>
      <c r="D72" s="1" t="s">
        <v>234</v>
      </c>
      <c r="E72" s="1">
        <v>9078726014</v>
      </c>
      <c r="F72" s="1">
        <v>542</v>
      </c>
    </row>
    <row r="73" spans="1:6" ht="120">
      <c r="A73" s="1" t="s">
        <v>37</v>
      </c>
      <c r="B73" s="1" t="s">
        <v>146</v>
      </c>
      <c r="C73" s="1" t="str">
        <f>TEXT("L19012003002","00000")</f>
        <v>L19012003002</v>
      </c>
      <c r="D73" s="1" t="s">
        <v>235</v>
      </c>
      <c r="E73" s="1">
        <v>6370115144</v>
      </c>
      <c r="F73" s="1">
        <v>542</v>
      </c>
    </row>
    <row r="74" spans="1:6" ht="90">
      <c r="A74" s="1" t="s">
        <v>28</v>
      </c>
      <c r="B74" s="1" t="s">
        <v>146</v>
      </c>
      <c r="C74" s="1" t="str">
        <f>TEXT("F18011003022","00000")</f>
        <v>F18011003022</v>
      </c>
      <c r="D74" s="1" t="s">
        <v>236</v>
      </c>
      <c r="E74" s="1">
        <v>7894429615</v>
      </c>
      <c r="F74" s="1">
        <v>541</v>
      </c>
    </row>
    <row r="75" spans="1:6" ht="120">
      <c r="A75" s="1" t="s">
        <v>195</v>
      </c>
      <c r="B75" s="1" t="s">
        <v>146</v>
      </c>
      <c r="C75" s="1" t="str">
        <f>TEXT("F18025003020","00000")</f>
        <v>F18025003020</v>
      </c>
      <c r="D75" s="1" t="s">
        <v>237</v>
      </c>
      <c r="E75" s="1">
        <v>8480381719</v>
      </c>
      <c r="F75" s="1">
        <v>541</v>
      </c>
    </row>
    <row r="76" spans="1:6" ht="120">
      <c r="A76" s="1" t="s">
        <v>195</v>
      </c>
      <c r="B76" s="1" t="s">
        <v>146</v>
      </c>
      <c r="C76" s="1" t="str">
        <f>TEXT("F18025003055","00000")</f>
        <v>F18025003055</v>
      </c>
      <c r="D76" s="1" t="s">
        <v>238</v>
      </c>
      <c r="E76" s="1">
        <v>8480564395</v>
      </c>
      <c r="F76" s="1">
        <v>541</v>
      </c>
    </row>
    <row r="77" spans="1:6" ht="105">
      <c r="A77" s="1" t="s">
        <v>161</v>
      </c>
      <c r="B77" s="1" t="s">
        <v>146</v>
      </c>
      <c r="C77" s="1" t="str">
        <f>TEXT("F18071003005","00000")</f>
        <v>F18071003005</v>
      </c>
      <c r="D77" s="1" t="s">
        <v>239</v>
      </c>
      <c r="E77" s="1">
        <v>7205167883</v>
      </c>
      <c r="F77" s="1">
        <v>541</v>
      </c>
    </row>
    <row r="78" spans="1:6" ht="105">
      <c r="A78" s="1" t="s">
        <v>161</v>
      </c>
      <c r="B78" s="1" t="s">
        <v>146</v>
      </c>
      <c r="C78" s="1" t="str">
        <f>TEXT("F18071003030","00000")</f>
        <v>F18071003030</v>
      </c>
      <c r="D78" s="1" t="s">
        <v>240</v>
      </c>
      <c r="E78" s="1">
        <v>7656878023</v>
      </c>
      <c r="F78" s="1">
        <v>541</v>
      </c>
    </row>
    <row r="79" spans="1:6" ht="135">
      <c r="A79" s="1" t="s">
        <v>153</v>
      </c>
      <c r="B79" s="1" t="s">
        <v>146</v>
      </c>
      <c r="C79" s="1" t="str">
        <f>TEXT("F18062003003","00000")</f>
        <v>F18062003003</v>
      </c>
      <c r="D79" s="1" t="s">
        <v>241</v>
      </c>
      <c r="E79" s="1">
        <v>8658476062</v>
      </c>
      <c r="F79" s="1">
        <v>540</v>
      </c>
    </row>
    <row r="80" spans="1:6" ht="75">
      <c r="A80" s="1" t="s">
        <v>137</v>
      </c>
      <c r="B80" s="1" t="s">
        <v>146</v>
      </c>
      <c r="C80" s="1" t="str">
        <f>TEXT("F18064003007","00000")</f>
        <v>F18064003007</v>
      </c>
      <c r="D80" s="1" t="s">
        <v>242</v>
      </c>
      <c r="E80" s="1">
        <v>9040088082</v>
      </c>
      <c r="F80" s="1">
        <v>540</v>
      </c>
    </row>
    <row r="81" spans="1:6" ht="165">
      <c r="A81" s="1" t="s">
        <v>243</v>
      </c>
      <c r="B81" s="1" t="s">
        <v>146</v>
      </c>
      <c r="C81" s="1" t="str">
        <f>TEXT("F18069003021","00000")</f>
        <v>F18069003021</v>
      </c>
      <c r="D81" s="1" t="s">
        <v>244</v>
      </c>
      <c r="E81" s="1">
        <v>8249351793</v>
      </c>
      <c r="F81" s="1">
        <v>539</v>
      </c>
    </row>
    <row r="82" spans="1:6" ht="90">
      <c r="A82" s="1" t="s">
        <v>214</v>
      </c>
      <c r="B82" s="1" t="s">
        <v>146</v>
      </c>
      <c r="C82" s="1" t="str">
        <f>TEXT("F18098003038","00000")</f>
        <v>F18098003038</v>
      </c>
      <c r="D82" s="1" t="s">
        <v>245</v>
      </c>
      <c r="E82" s="1">
        <v>7077230983</v>
      </c>
      <c r="F82" s="1">
        <v>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AEI</vt:lpstr>
      <vt:lpstr>AUTO -3rd sem</vt:lpstr>
      <vt:lpstr>IT -3rd sem</vt:lpstr>
      <vt:lpstr>CHEM-3rd sem</vt:lpstr>
      <vt:lpstr>MOM-3rd sem</vt:lpstr>
      <vt:lpstr>MET-3rd sem</vt:lpstr>
      <vt:lpstr>MINING-3rd sem</vt:lpstr>
      <vt:lpstr>CSE-3rd sem</vt:lpstr>
      <vt:lpstr>ETC-3rd sem</vt:lpstr>
      <vt:lpstr>MECH-3rd sem</vt:lpstr>
      <vt:lpstr>CIVIL-3rd sem</vt:lpstr>
      <vt:lpstr>Elect-3rd sem revised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CUTTACK</cp:lastModifiedBy>
  <dcterms:created xsi:type="dcterms:W3CDTF">2020-05-08T10:46:45Z</dcterms:created>
  <dcterms:modified xsi:type="dcterms:W3CDTF">2020-05-30T10:27:29Z</dcterms:modified>
</cp:coreProperties>
</file>